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бщий расчет " sheetId="4" r:id="rId1"/>
    <sheet name="Лист1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N26" i="4"/>
  <c r="G26"/>
  <c r="F26"/>
  <c r="H26" s="1"/>
  <c r="J25"/>
  <c r="K25" s="1"/>
  <c r="M25" s="1"/>
  <c r="J24"/>
  <c r="K24" s="1"/>
  <c r="M24" s="1"/>
  <c r="J23"/>
  <c r="K23" s="1"/>
  <c r="M23" s="1"/>
  <c r="M22"/>
  <c r="K22"/>
  <c r="J22"/>
  <c r="K21"/>
  <c r="M21" s="1"/>
  <c r="J21"/>
  <c r="J20"/>
  <c r="K20" s="1"/>
  <c r="M20" s="1"/>
  <c r="M19"/>
  <c r="K19"/>
  <c r="J19"/>
  <c r="H16"/>
  <c r="N16" s="1"/>
  <c r="G16"/>
  <c r="F16"/>
  <c r="K15"/>
  <c r="M15" s="1"/>
  <c r="J15"/>
  <c r="J14"/>
  <c r="K14" s="1"/>
  <c r="M14" s="1"/>
  <c r="K12"/>
  <c r="M12" s="1"/>
  <c r="J12"/>
  <c r="G12"/>
  <c r="F12"/>
  <c r="H12" s="1"/>
  <c r="K11"/>
  <c r="M11" s="1"/>
  <c r="J11"/>
  <c r="G11"/>
  <c r="F11"/>
  <c r="H11" s="1"/>
  <c r="K10"/>
  <c r="M10" s="1"/>
  <c r="J10"/>
  <c r="G10"/>
  <c r="F10"/>
  <c r="H10" s="1"/>
  <c r="K9"/>
  <c r="J9"/>
  <c r="G9"/>
  <c r="F9"/>
  <c r="K8"/>
  <c r="J8"/>
  <c r="G8"/>
  <c r="F8"/>
  <c r="K7"/>
  <c r="M7" s="1"/>
  <c r="J7"/>
  <c r="G7"/>
  <c r="F7"/>
  <c r="H7" s="1"/>
  <c r="K6"/>
  <c r="M6" s="1"/>
  <c r="J6"/>
  <c r="G6"/>
  <c r="F6"/>
  <c r="H6" s="1"/>
  <c r="N6" l="1"/>
  <c r="O6" s="1"/>
  <c r="N7"/>
  <c r="O7" s="1"/>
  <c r="N10"/>
  <c r="O10" s="1"/>
  <c r="N11"/>
  <c r="O11" s="1"/>
  <c r="N12"/>
  <c r="O12" s="1"/>
  <c r="M26"/>
</calcChain>
</file>

<file path=xl/sharedStrings.xml><?xml version="1.0" encoding="utf-8"?>
<sst xmlns="http://schemas.openxmlformats.org/spreadsheetml/2006/main" count="48" uniqueCount="44">
  <si>
    <t>Приложение № 3</t>
  </si>
  <si>
    <t xml:space="preserve">Общий расчет за период 20.03.2014 - 19.11.2014 </t>
  </si>
  <si>
    <t>с учетом корректировки по холодной воде по данным Ответчика</t>
  </si>
  <si>
    <t>Тариф</t>
  </si>
  <si>
    <t xml:space="preserve">размер оллаты </t>
  </si>
  <si>
    <t>сумма к оплате (без снижения), руб.</t>
  </si>
  <si>
    <t>t1</t>
  </si>
  <si>
    <t>∆ t (60 – t1)</t>
  </si>
  <si>
    <t>% отклонения от нормы за час</t>
  </si>
  <si>
    <t>продолжительность снижения температуры (часов)</t>
  </si>
  <si>
    <t>% отклонения от нормы за расчетный период</t>
  </si>
  <si>
    <t>размер снижения, руб.</t>
  </si>
  <si>
    <t>сумма к оплате с учетом снижения, руб.</t>
  </si>
  <si>
    <t>Предъявлено к оплате, руб.</t>
  </si>
  <si>
    <t>Оплачено, руб.</t>
  </si>
  <si>
    <t>Период</t>
  </si>
  <si>
    <t xml:space="preserve">Объем потребленного теплоносителя (куб.м) </t>
  </si>
  <si>
    <t xml:space="preserve">объем тепловой энергии (Гкал) </t>
  </si>
  <si>
    <t>на теплоноситель, руб.</t>
  </si>
  <si>
    <t>на теплоэнергию, руб.</t>
  </si>
  <si>
    <t>за теплоноситель, руб.</t>
  </si>
  <si>
    <t>за теплоэнергию, руб.</t>
  </si>
  <si>
    <t>2</t>
  </si>
  <si>
    <t>9</t>
  </si>
  <si>
    <t>10</t>
  </si>
  <si>
    <t>11</t>
  </si>
  <si>
    <t>12</t>
  </si>
  <si>
    <t>14</t>
  </si>
  <si>
    <t>15</t>
  </si>
  <si>
    <t>16</t>
  </si>
  <si>
    <t>20.04.14-19.05.14</t>
  </si>
  <si>
    <t>30534,5</t>
  </si>
  <si>
    <t>20.05.14-19.06.14</t>
  </si>
  <si>
    <t>25982,17</t>
  </si>
  <si>
    <t>20.06.14-30.06.14</t>
  </si>
  <si>
    <t>264+456=  720</t>
  </si>
  <si>
    <t>55,79%+ 67,34%= 123,03%</t>
  </si>
  <si>
    <t>01.07.14-19.07.14</t>
  </si>
  <si>
    <t>20.07.14-19.08.14</t>
  </si>
  <si>
    <t xml:space="preserve"> 20.08.14-19.09.14</t>
  </si>
  <si>
    <t>20.09.14-19.10.14</t>
  </si>
  <si>
    <t>20.10.14-19.11.2014</t>
  </si>
  <si>
    <t xml:space="preserve"> </t>
  </si>
  <si>
    <t>20.03.2014-19.04.14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</si>
</sst>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00%"/>
    <numFmt numFmtId="166" formatCode="#,##0.00&quot; &quot;[$€-407];[Red]&quot;-&quot;#,##0.00&quot; &quot;[$€-407]"/>
  </numFmts>
  <fonts count="5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6" fontId="4" fillId="0" borderId="0"/>
  </cellStyleXfs>
  <cellXfs count="93">
    <xf numFmtId="0" fontId="0" fillId="0" borderId="0" xfId="0"/>
    <xf numFmtId="0" fontId="1" fillId="0" borderId="1" xfId="1" applyBorder="1" applyAlignment="1">
      <alignment horizontal="right"/>
    </xf>
    <xf numFmtId="0" fontId="1" fillId="0" borderId="0" xfId="1"/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2" fillId="0" borderId="5" xfId="1" applyFont="1" applyBorder="1"/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2" fontId="2" fillId="0" borderId="8" xfId="1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9" xfId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2" fontId="2" fillId="0" borderId="9" xfId="1" applyNumberFormat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2" fontId="2" fillId="0" borderId="5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horizontal="center"/>
    </xf>
    <xf numFmtId="0" fontId="2" fillId="0" borderId="0" xfId="1" applyNumberFormat="1" applyFont="1" applyAlignment="1">
      <alignment horizontal="center"/>
    </xf>
    <xf numFmtId="49" fontId="2" fillId="2" borderId="9" xfId="1" applyNumberFormat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164" fontId="2" fillId="2" borderId="9" xfId="1" applyNumberFormat="1" applyFont="1" applyFill="1" applyBorder="1" applyAlignment="1">
      <alignment horizontal="center" vertical="center"/>
    </xf>
    <xf numFmtId="2" fontId="2" fillId="2" borderId="9" xfId="1" applyNumberFormat="1" applyFont="1" applyFill="1" applyBorder="1" applyAlignment="1">
      <alignment horizontal="center" vertical="center"/>
    </xf>
    <xf numFmtId="165" fontId="2" fillId="2" borderId="9" xfId="1" applyNumberFormat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0" fontId="2" fillId="2" borderId="9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2" fontId="2" fillId="2" borderId="10" xfId="1" applyNumberFormat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10" fontId="2" fillId="2" borderId="10" xfId="1" applyNumberFormat="1" applyFont="1" applyFill="1" applyBorder="1" applyAlignment="1">
      <alignment horizontal="center" vertical="center" wrapText="1"/>
    </xf>
    <xf numFmtId="2" fontId="2" fillId="2" borderId="5" xfId="1" applyNumberFormat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10" fontId="2" fillId="2" borderId="5" xfId="1" applyNumberFormat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164" fontId="2" fillId="2" borderId="10" xfId="1" applyNumberFormat="1" applyFont="1" applyFill="1" applyBorder="1" applyAlignment="1">
      <alignment horizontal="center" vertical="center"/>
    </xf>
    <xf numFmtId="2" fontId="2" fillId="2" borderId="10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4" fontId="2" fillId="0" borderId="8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64" fontId="2" fillId="0" borderId="8" xfId="1" applyNumberFormat="1" applyFont="1" applyBorder="1" applyAlignment="1">
      <alignment horizontal="center" vertical="center"/>
    </xf>
    <xf numFmtId="2" fontId="2" fillId="0" borderId="8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0" fontId="2" fillId="0" borderId="8" xfId="1" applyNumberFormat="1" applyFont="1" applyBorder="1" applyAlignment="1">
      <alignment horizontal="center" vertical="center"/>
    </xf>
    <xf numFmtId="0" fontId="1" fillId="0" borderId="0" xfId="1" applyAlignment="1">
      <alignment horizontal="center"/>
    </xf>
    <xf numFmtId="164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/>
    </xf>
    <xf numFmtId="10" fontId="1" fillId="0" borderId="0" xfId="1" applyNumberFormat="1" applyAlignment="1">
      <alignment horizontal="center"/>
    </xf>
    <xf numFmtId="2" fontId="1" fillId="0" borderId="0" xfId="1" applyNumberFormat="1"/>
    <xf numFmtId="14" fontId="2" fillId="3" borderId="10" xfId="1" applyNumberFormat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164" fontId="2" fillId="3" borderId="10" xfId="1" applyNumberFormat="1" applyFont="1" applyFill="1" applyBorder="1" applyAlignment="1">
      <alignment horizontal="center" vertical="center"/>
    </xf>
    <xf numFmtId="2" fontId="2" fillId="3" borderId="10" xfId="1" applyNumberFormat="1" applyFont="1" applyFill="1" applyBorder="1" applyAlignment="1">
      <alignment horizontal="center" vertical="center"/>
    </xf>
    <xf numFmtId="2" fontId="2" fillId="3" borderId="9" xfId="1" applyNumberFormat="1" applyFont="1" applyFill="1" applyBorder="1" applyAlignment="1">
      <alignment horizontal="center" vertical="center"/>
    </xf>
    <xf numFmtId="165" fontId="2" fillId="3" borderId="9" xfId="1" applyNumberFormat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10" fontId="2" fillId="3" borderId="10" xfId="1" applyNumberFormat="1" applyFont="1" applyFill="1" applyBorder="1" applyAlignment="1">
      <alignment horizontal="center" vertical="center"/>
    </xf>
    <xf numFmtId="0" fontId="1" fillId="3" borderId="9" xfId="1" applyFill="1" applyBorder="1"/>
    <xf numFmtId="2" fontId="1" fillId="3" borderId="9" xfId="1" applyNumberFormat="1" applyFill="1" applyBorder="1"/>
    <xf numFmtId="14" fontId="2" fillId="3" borderId="9" xfId="1" applyNumberFormat="1" applyFont="1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/>
    </xf>
    <xf numFmtId="10" fontId="2" fillId="3" borderId="9" xfId="1" applyNumberFormat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 wrapText="1"/>
    </xf>
    <xf numFmtId="2" fontId="2" fillId="3" borderId="9" xfId="1" applyNumberFormat="1" applyFont="1" applyFill="1" applyBorder="1" applyAlignment="1">
      <alignment horizontal="center" vertical="center" wrapText="1"/>
    </xf>
    <xf numFmtId="14" fontId="2" fillId="4" borderId="10" xfId="1" applyNumberFormat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164" fontId="2" fillId="4" borderId="10" xfId="1" applyNumberFormat="1" applyFont="1" applyFill="1" applyBorder="1" applyAlignment="1">
      <alignment horizontal="center" vertical="center"/>
    </xf>
    <xf numFmtId="2" fontId="2" fillId="4" borderId="10" xfId="1" applyNumberFormat="1" applyFont="1" applyFill="1" applyBorder="1" applyAlignment="1">
      <alignment horizontal="center" vertical="center"/>
    </xf>
    <xf numFmtId="2" fontId="2" fillId="4" borderId="9" xfId="1" applyNumberFormat="1" applyFont="1" applyFill="1" applyBorder="1" applyAlignment="1">
      <alignment horizontal="center" vertical="center"/>
    </xf>
    <xf numFmtId="165" fontId="2" fillId="4" borderId="9" xfId="1" applyNumberFormat="1" applyFont="1" applyFill="1" applyBorder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10" fontId="2" fillId="4" borderId="9" xfId="1" applyNumberFormat="1" applyFont="1" applyFill="1" applyBorder="1" applyAlignment="1">
      <alignment horizontal="center" vertical="center"/>
    </xf>
    <xf numFmtId="2" fontId="2" fillId="4" borderId="10" xfId="1" applyNumberFormat="1" applyFont="1" applyFill="1" applyBorder="1" applyAlignment="1">
      <alignment horizontal="center" vertical="center"/>
    </xf>
    <xf numFmtId="10" fontId="2" fillId="4" borderId="10" xfId="1" applyNumberFormat="1" applyFont="1" applyFill="1" applyBorder="1" applyAlignment="1">
      <alignment horizontal="center" vertical="center"/>
    </xf>
    <xf numFmtId="2" fontId="2" fillId="4" borderId="8" xfId="1" applyNumberFormat="1" applyFont="1" applyFill="1" applyBorder="1" applyAlignment="1">
      <alignment horizontal="center" vertical="center"/>
    </xf>
    <xf numFmtId="14" fontId="2" fillId="4" borderId="10" xfId="1" applyNumberFormat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164" fontId="2" fillId="4" borderId="10" xfId="1" applyNumberFormat="1" applyFont="1" applyFill="1" applyBorder="1" applyAlignment="1">
      <alignment horizontal="center" vertical="center"/>
    </xf>
    <xf numFmtId="165" fontId="2" fillId="4" borderId="10" xfId="1" applyNumberFormat="1" applyFont="1" applyFill="1" applyBorder="1" applyAlignment="1">
      <alignment horizontal="center" vertical="center"/>
    </xf>
    <xf numFmtId="0" fontId="2" fillId="4" borderId="10" xfId="1" applyFont="1" applyFill="1" applyBorder="1" applyAlignment="1">
      <alignment horizontal="center" vertical="center"/>
    </xf>
    <xf numFmtId="10" fontId="2" fillId="4" borderId="10" xfId="1" applyNumberFormat="1" applyFont="1" applyFill="1" applyBorder="1" applyAlignment="1">
      <alignment horizontal="center" vertical="center"/>
    </xf>
    <xf numFmtId="14" fontId="2" fillId="4" borderId="5" xfId="1" applyNumberFormat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164" fontId="2" fillId="4" borderId="5" xfId="1" applyNumberFormat="1" applyFont="1" applyFill="1" applyBorder="1" applyAlignment="1">
      <alignment horizontal="center" vertical="center"/>
    </xf>
    <xf numFmtId="2" fontId="2" fillId="4" borderId="5" xfId="1" applyNumberFormat="1" applyFont="1" applyFill="1" applyBorder="1" applyAlignment="1">
      <alignment horizontal="center" vertical="center"/>
    </xf>
    <xf numFmtId="165" fontId="2" fillId="4" borderId="5" xfId="1" applyNumberFormat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10" fontId="2" fillId="4" borderId="5" xfId="1" applyNumberFormat="1" applyFont="1" applyFill="1" applyBorder="1" applyAlignment="1">
      <alignment horizontal="center" vertical="center"/>
    </xf>
  </cellXfs>
  <cellStyles count="6">
    <cellStyle name="Heading" xfId="2"/>
    <cellStyle name="Heading1" xfId="3"/>
    <cellStyle name="Result" xfId="4"/>
    <cellStyle name="Result2" xfId="5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Q26"/>
  <sheetViews>
    <sheetView tabSelected="1" workbookViewId="0">
      <selection activeCell="S12" sqref="S12"/>
    </sheetView>
  </sheetViews>
  <sheetFormatPr defaultRowHeight="14.25"/>
  <cols>
    <col min="1" max="1" width="8.5703125" style="2" customWidth="1"/>
    <col min="2" max="2" width="9.7109375" style="49" customWidth="1"/>
    <col min="3" max="3" width="9.140625" style="50" customWidth="1"/>
    <col min="4" max="4" width="9.28515625" style="51" customWidth="1"/>
    <col min="5" max="5" width="9.42578125" style="51" customWidth="1"/>
    <col min="6" max="6" width="9.28515625" style="52" customWidth="1"/>
    <col min="7" max="7" width="9.28515625" style="51" customWidth="1"/>
    <col min="8" max="8" width="8.85546875" style="51" customWidth="1"/>
    <col min="9" max="9" width="7" style="51" customWidth="1"/>
    <col min="10" max="10" width="7.28515625" style="51" customWidth="1"/>
    <col min="11" max="11" width="7.5703125" style="51" customWidth="1"/>
    <col min="12" max="12" width="7.85546875" style="2" customWidth="1"/>
    <col min="13" max="13" width="9.28515625" style="49" customWidth="1"/>
    <col min="14" max="14" width="8.85546875" style="53" customWidth="1"/>
    <col min="15" max="15" width="9.28515625" style="2" customWidth="1"/>
    <col min="16" max="16" width="8.5703125" style="53" customWidth="1"/>
    <col min="17" max="17" width="9.28515625" style="53" customWidth="1"/>
    <col min="18" max="1026" width="12.28515625" style="2" customWidth="1"/>
    <col min="1027" max="16384" width="9.140625" style="2"/>
  </cols>
  <sheetData>
    <row r="1" spans="1:17" ht="15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" thickBo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s="11" customFormat="1" ht="41.25" customHeight="1">
      <c r="A3" s="6"/>
      <c r="B3" s="7" t="s">
        <v>2</v>
      </c>
      <c r="C3" s="8"/>
      <c r="D3" s="7" t="s">
        <v>3</v>
      </c>
      <c r="E3" s="8"/>
      <c r="F3" s="7" t="s">
        <v>4</v>
      </c>
      <c r="G3" s="8"/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10" t="s">
        <v>10</v>
      </c>
      <c r="N3" s="10" t="s">
        <v>11</v>
      </c>
      <c r="O3" s="10" t="s">
        <v>12</v>
      </c>
      <c r="P3" s="10" t="s">
        <v>13</v>
      </c>
      <c r="Q3" s="10" t="s">
        <v>14</v>
      </c>
    </row>
    <row r="4" spans="1:17" s="11" customFormat="1" ht="99.75" customHeight="1">
      <c r="A4" s="12" t="s">
        <v>15</v>
      </c>
      <c r="B4" s="13" t="s">
        <v>16</v>
      </c>
      <c r="C4" s="14" t="s">
        <v>17</v>
      </c>
      <c r="D4" s="15" t="s">
        <v>18</v>
      </c>
      <c r="E4" s="16" t="s">
        <v>19</v>
      </c>
      <c r="F4" s="15" t="s">
        <v>20</v>
      </c>
      <c r="G4" s="15" t="s">
        <v>21</v>
      </c>
      <c r="H4" s="17"/>
      <c r="I4" s="17"/>
      <c r="J4" s="17"/>
      <c r="K4" s="17"/>
      <c r="L4" s="17"/>
      <c r="M4" s="18"/>
      <c r="N4" s="18"/>
      <c r="O4" s="18"/>
      <c r="P4" s="18"/>
      <c r="Q4" s="18"/>
    </row>
    <row r="5" spans="1:17" s="22" customFormat="1" ht="14.25" customHeight="1">
      <c r="A5" s="19">
        <v>1</v>
      </c>
      <c r="B5" s="20" t="s">
        <v>22</v>
      </c>
      <c r="C5" s="20">
        <v>3</v>
      </c>
      <c r="D5" s="20">
        <v>4</v>
      </c>
      <c r="E5" s="20">
        <v>5</v>
      </c>
      <c r="F5" s="20">
        <v>6</v>
      </c>
      <c r="G5" s="20">
        <v>7</v>
      </c>
      <c r="H5" s="20">
        <v>8</v>
      </c>
      <c r="I5" s="20" t="s">
        <v>23</v>
      </c>
      <c r="J5" s="20" t="s">
        <v>24</v>
      </c>
      <c r="K5" s="20" t="s">
        <v>25</v>
      </c>
      <c r="L5" s="20" t="s">
        <v>26</v>
      </c>
      <c r="M5" s="20" t="s">
        <v>27</v>
      </c>
      <c r="N5" s="21" t="s">
        <v>28</v>
      </c>
      <c r="O5" s="21" t="s">
        <v>29</v>
      </c>
      <c r="P5" s="21">
        <v>17</v>
      </c>
      <c r="Q5" s="21">
        <v>18</v>
      </c>
    </row>
    <row r="6" spans="1:17" s="30" customFormat="1" ht="22.5">
      <c r="A6" s="23" t="s">
        <v>30</v>
      </c>
      <c r="B6" s="24">
        <v>303.96100000000001</v>
      </c>
      <c r="C6" s="25">
        <v>18.6386</v>
      </c>
      <c r="D6" s="26">
        <v>26.51</v>
      </c>
      <c r="E6" s="26">
        <v>1299.3599999999999</v>
      </c>
      <c r="F6" s="26">
        <f t="shared" ref="F6:G10" si="0">B6*D6</f>
        <v>8058.0061100000012</v>
      </c>
      <c r="G6" s="26">
        <f t="shared" si="0"/>
        <v>24218.251295999999</v>
      </c>
      <c r="H6" s="26">
        <f t="shared" ref="H6:H7" si="1">SUM(F6:G6)</f>
        <v>32276.257406000001</v>
      </c>
      <c r="I6" s="26">
        <v>53.79</v>
      </c>
      <c r="J6" s="26">
        <f t="shared" ref="J6:J15" si="2">IF(I6&gt;60,0,60-I6)</f>
        <v>6.2100000000000009</v>
      </c>
      <c r="K6" s="27">
        <f t="shared" ref="K6:K15" si="3">J6/3*0.1%</f>
        <v>2.0700000000000002E-3</v>
      </c>
      <c r="L6" s="28">
        <v>528</v>
      </c>
      <c r="M6" s="29">
        <f t="shared" ref="M6:M7" si="4">K6*L6</f>
        <v>1.0929600000000002</v>
      </c>
      <c r="N6" s="26">
        <f t="shared" ref="N6:N16" si="5">H6*M6</f>
        <v>35276.658294461762</v>
      </c>
      <c r="O6" s="26">
        <f t="shared" ref="O6:O7" si="6">H6-N6</f>
        <v>-3000.4008884617615</v>
      </c>
      <c r="P6" s="26" t="s">
        <v>31</v>
      </c>
      <c r="Q6" s="26" t="s">
        <v>31</v>
      </c>
    </row>
    <row r="7" spans="1:17" s="30" customFormat="1" ht="22.5">
      <c r="A7" s="23" t="s">
        <v>32</v>
      </c>
      <c r="B7" s="24">
        <v>350.26600000000002</v>
      </c>
      <c r="C7" s="25">
        <v>17.583600000000001</v>
      </c>
      <c r="D7" s="26">
        <v>26.51</v>
      </c>
      <c r="E7" s="26">
        <v>1299.3599999999999</v>
      </c>
      <c r="F7" s="26">
        <f t="shared" si="0"/>
        <v>9285.551660000001</v>
      </c>
      <c r="G7" s="26">
        <f t="shared" si="0"/>
        <v>22847.426496</v>
      </c>
      <c r="H7" s="26">
        <f t="shared" si="1"/>
        <v>32132.978156000001</v>
      </c>
      <c r="I7" s="26">
        <v>52.5</v>
      </c>
      <c r="J7" s="26">
        <f t="shared" si="2"/>
        <v>7.5</v>
      </c>
      <c r="K7" s="27">
        <f t="shared" si="3"/>
        <v>2.5000000000000001E-3</v>
      </c>
      <c r="L7" s="28">
        <v>696</v>
      </c>
      <c r="M7" s="29">
        <f t="shared" si="4"/>
        <v>1.74</v>
      </c>
      <c r="N7" s="26">
        <f t="shared" si="5"/>
        <v>55911.381991440001</v>
      </c>
      <c r="O7" s="26">
        <f t="shared" si="6"/>
        <v>-23778.40383544</v>
      </c>
      <c r="P7" s="26" t="s">
        <v>33</v>
      </c>
      <c r="Q7" s="26" t="s">
        <v>33</v>
      </c>
    </row>
    <row r="8" spans="1:17" s="30" customFormat="1" ht="22.5">
      <c r="A8" s="23" t="s">
        <v>34</v>
      </c>
      <c r="B8" s="24">
        <v>130.316</v>
      </c>
      <c r="C8" s="25">
        <v>5.3573000000000004</v>
      </c>
      <c r="D8" s="26">
        <v>26.51</v>
      </c>
      <c r="E8" s="26">
        <v>1299.3599999999999</v>
      </c>
      <c r="F8" s="26">
        <f t="shared" si="0"/>
        <v>3454.6771600000002</v>
      </c>
      <c r="G8" s="26">
        <f t="shared" si="0"/>
        <v>6961.0613279999998</v>
      </c>
      <c r="H8" s="31">
        <v>31781.31</v>
      </c>
      <c r="I8" s="26">
        <v>53.66</v>
      </c>
      <c r="J8" s="26">
        <f t="shared" si="2"/>
        <v>6.3400000000000034</v>
      </c>
      <c r="K8" s="27">
        <f t="shared" si="3"/>
        <v>2.1133333333333347E-3</v>
      </c>
      <c r="L8" s="32" t="s">
        <v>35</v>
      </c>
      <c r="M8" s="33" t="s">
        <v>36</v>
      </c>
      <c r="N8" s="31">
        <v>39100.550000000003</v>
      </c>
      <c r="O8" s="31">
        <v>-7319.24</v>
      </c>
      <c r="P8" s="31">
        <v>23627.08</v>
      </c>
      <c r="Q8" s="31">
        <v>23627.08</v>
      </c>
    </row>
    <row r="9" spans="1:17" s="30" customFormat="1" ht="22.5">
      <c r="A9" s="23" t="s">
        <v>37</v>
      </c>
      <c r="B9" s="24">
        <v>189.59399999999999</v>
      </c>
      <c r="C9" s="25">
        <v>11.517899999999999</v>
      </c>
      <c r="D9" s="26">
        <v>27.47</v>
      </c>
      <c r="E9" s="26">
        <v>1402.81</v>
      </c>
      <c r="F9" s="26">
        <f t="shared" si="0"/>
        <v>5208.1471799999999</v>
      </c>
      <c r="G9" s="26">
        <f t="shared" si="0"/>
        <v>16157.425298999999</v>
      </c>
      <c r="H9" s="34"/>
      <c r="I9" s="26">
        <v>55.57</v>
      </c>
      <c r="J9" s="26">
        <f t="shared" si="2"/>
        <v>4.43</v>
      </c>
      <c r="K9" s="27">
        <f t="shared" si="3"/>
        <v>1.4766666666666667E-3</v>
      </c>
      <c r="L9" s="35"/>
      <c r="M9" s="36"/>
      <c r="N9" s="34"/>
      <c r="O9" s="34"/>
      <c r="P9" s="34"/>
      <c r="Q9" s="34"/>
    </row>
    <row r="10" spans="1:17" s="30" customFormat="1" ht="22.5">
      <c r="A10" s="24" t="s">
        <v>38</v>
      </c>
      <c r="B10" s="24">
        <v>309.52100000000002</v>
      </c>
      <c r="C10" s="25">
        <v>15.5174</v>
      </c>
      <c r="D10" s="26">
        <v>27.47</v>
      </c>
      <c r="E10" s="26">
        <v>1402.81</v>
      </c>
      <c r="F10" s="26">
        <f t="shared" si="0"/>
        <v>8502.5418700000009</v>
      </c>
      <c r="G10" s="26">
        <f t="shared" si="0"/>
        <v>21767.963894</v>
      </c>
      <c r="H10" s="26">
        <f t="shared" ref="H10" si="7">SUM(F10:G10)</f>
        <v>30270.505764000001</v>
      </c>
      <c r="I10" s="26">
        <v>54.02</v>
      </c>
      <c r="J10" s="26">
        <f t="shared" si="2"/>
        <v>5.9799999999999969</v>
      </c>
      <c r="K10" s="27">
        <f t="shared" si="3"/>
        <v>1.9933333333333322E-3</v>
      </c>
      <c r="L10" s="28">
        <v>720</v>
      </c>
      <c r="M10" s="29">
        <f t="shared" ref="M10" si="8">K10*L10</f>
        <v>1.4351999999999991</v>
      </c>
      <c r="N10" s="26">
        <f t="shared" si="5"/>
        <v>43444.229872492775</v>
      </c>
      <c r="O10" s="26">
        <f t="shared" ref="O10" si="9">H10-N10</f>
        <v>-13173.724108492774</v>
      </c>
      <c r="P10" s="26">
        <v>23706.6</v>
      </c>
      <c r="Q10" s="26">
        <v>23706.6</v>
      </c>
    </row>
    <row r="11" spans="1:17" s="30" customFormat="1" ht="22.5">
      <c r="A11" s="24" t="s">
        <v>39</v>
      </c>
      <c r="B11" s="24">
        <v>301.36099999999999</v>
      </c>
      <c r="C11" s="25">
        <v>18.378499999999999</v>
      </c>
      <c r="D11" s="26">
        <v>27.47</v>
      </c>
      <c r="E11" s="26">
        <v>1402.81</v>
      </c>
      <c r="F11" s="26">
        <f>B11*D11</f>
        <v>8278.3866699999999</v>
      </c>
      <c r="G11" s="26">
        <f>C11*E11</f>
        <v>25781.543584999996</v>
      </c>
      <c r="H11" s="26">
        <f>SUM(F11:G11)</f>
        <v>34059.930254999999</v>
      </c>
      <c r="I11" s="26">
        <v>52.38</v>
      </c>
      <c r="J11" s="26">
        <f>IF(I11&gt;60,0,60-I11)</f>
        <v>7.6199999999999974</v>
      </c>
      <c r="K11" s="27">
        <f>J11/3*0.1%</f>
        <v>2.5399999999999993E-3</v>
      </c>
      <c r="L11" s="28">
        <v>648</v>
      </c>
      <c r="M11" s="29">
        <f>K11*L11</f>
        <v>1.6459199999999996</v>
      </c>
      <c r="N11" s="26">
        <f t="shared" si="5"/>
        <v>56059.920405309582</v>
      </c>
      <c r="O11" s="26">
        <f>H11-N11</f>
        <v>-21999.990150309583</v>
      </c>
      <c r="P11" s="26">
        <v>30782.68</v>
      </c>
      <c r="Q11" s="26">
        <v>30782.68</v>
      </c>
    </row>
    <row r="12" spans="1:17" s="30" customFormat="1" ht="22.5">
      <c r="A12" s="24" t="s">
        <v>40</v>
      </c>
      <c r="B12" s="24">
        <v>276.279</v>
      </c>
      <c r="C12" s="25">
        <v>17.541599999999999</v>
      </c>
      <c r="D12" s="26">
        <v>27.47</v>
      </c>
      <c r="E12" s="26">
        <v>1402.81</v>
      </c>
      <c r="F12" s="26">
        <f t="shared" ref="F12:G16" si="10">B12*D12</f>
        <v>7589.3841299999995</v>
      </c>
      <c r="G12" s="26">
        <f t="shared" si="10"/>
        <v>24607.531895999997</v>
      </c>
      <c r="H12" s="26">
        <f t="shared" ref="H12:H16" si="11">SUM(F12:G12)</f>
        <v>32196.916025999995</v>
      </c>
      <c r="I12" s="26">
        <v>51.38</v>
      </c>
      <c r="J12" s="26">
        <f t="shared" si="2"/>
        <v>8.6199999999999974</v>
      </c>
      <c r="K12" s="27">
        <f t="shared" si="3"/>
        <v>2.8733333333333328E-3</v>
      </c>
      <c r="L12" s="28">
        <v>528</v>
      </c>
      <c r="M12" s="29">
        <f t="shared" ref="M12:M15" si="12">K12*L12</f>
        <v>1.5171199999999998</v>
      </c>
      <c r="N12" s="26">
        <f t="shared" si="5"/>
        <v>48846.585241365108</v>
      </c>
      <c r="O12" s="26">
        <f t="shared" ref="O12" si="13">H12-N12</f>
        <v>-16649.669215365113</v>
      </c>
      <c r="P12" s="26">
        <v>30905.91</v>
      </c>
      <c r="Q12" s="26">
        <v>30905.91</v>
      </c>
    </row>
    <row r="13" spans="1:17" s="30" customFormat="1" ht="11.25">
      <c r="A13" s="37"/>
      <c r="B13" s="37"/>
      <c r="C13" s="38"/>
      <c r="D13" s="39"/>
      <c r="E13" s="26"/>
      <c r="F13" s="39"/>
      <c r="G13" s="26"/>
      <c r="H13" s="26"/>
      <c r="I13" s="26"/>
      <c r="J13" s="26"/>
      <c r="K13" s="27"/>
      <c r="L13" s="28"/>
      <c r="M13" s="29"/>
      <c r="N13" s="39"/>
      <c r="O13" s="39"/>
      <c r="P13" s="39"/>
      <c r="Q13" s="39"/>
    </row>
    <row r="14" spans="1:17" s="40" customFormat="1" ht="11.25">
      <c r="A14" s="69">
        <v>41932</v>
      </c>
      <c r="B14" s="70"/>
      <c r="C14" s="71"/>
      <c r="D14" s="72"/>
      <c r="E14" s="73"/>
      <c r="F14" s="72"/>
      <c r="G14" s="73"/>
      <c r="H14" s="73"/>
      <c r="I14" s="73">
        <v>51.16</v>
      </c>
      <c r="J14" s="73">
        <f t="shared" si="2"/>
        <v>8.8400000000000034</v>
      </c>
      <c r="K14" s="74">
        <f t="shared" si="3"/>
        <v>2.9466666666666677E-3</v>
      </c>
      <c r="L14" s="75">
        <v>24</v>
      </c>
      <c r="M14" s="76">
        <f t="shared" si="12"/>
        <v>7.0720000000000033E-2</v>
      </c>
      <c r="N14" s="72">
        <v>2210.3200000000002</v>
      </c>
      <c r="O14" s="77">
        <v>28004</v>
      </c>
      <c r="P14" s="77">
        <v>31254.46</v>
      </c>
      <c r="Q14" s="77">
        <v>31254.46</v>
      </c>
    </row>
    <row r="15" spans="1:17" s="40" customFormat="1" ht="11.25">
      <c r="A15" s="69">
        <v>41933</v>
      </c>
      <c r="B15" s="70"/>
      <c r="C15" s="71"/>
      <c r="D15" s="72"/>
      <c r="E15" s="73"/>
      <c r="F15" s="72"/>
      <c r="G15" s="73"/>
      <c r="H15" s="73"/>
      <c r="I15" s="73">
        <v>55.83</v>
      </c>
      <c r="J15" s="73">
        <f t="shared" si="2"/>
        <v>4.1700000000000017</v>
      </c>
      <c r="K15" s="74">
        <f t="shared" si="3"/>
        <v>1.3900000000000006E-3</v>
      </c>
      <c r="L15" s="75">
        <v>24</v>
      </c>
      <c r="M15" s="78">
        <f t="shared" si="12"/>
        <v>3.3360000000000015E-2</v>
      </c>
      <c r="N15" s="72">
        <v>1042.6199999999999</v>
      </c>
      <c r="O15" s="79"/>
      <c r="P15" s="79"/>
      <c r="Q15" s="79"/>
    </row>
    <row r="16" spans="1:17" s="40" customFormat="1" ht="11.25">
      <c r="A16" s="80" t="s">
        <v>41</v>
      </c>
      <c r="B16" s="81">
        <v>322.738</v>
      </c>
      <c r="C16" s="82">
        <v>15.96</v>
      </c>
      <c r="D16" s="77">
        <v>27.47</v>
      </c>
      <c r="E16" s="77">
        <v>1402.81</v>
      </c>
      <c r="F16" s="77">
        <f t="shared" si="10"/>
        <v>8865.6128599999993</v>
      </c>
      <c r="G16" s="77">
        <f t="shared" si="10"/>
        <v>22388.847600000001</v>
      </c>
      <c r="H16" s="77">
        <f t="shared" si="11"/>
        <v>31254.460460000002</v>
      </c>
      <c r="I16" s="77" t="s">
        <v>42</v>
      </c>
      <c r="J16" s="77" t="s">
        <v>42</v>
      </c>
      <c r="K16" s="83" t="s">
        <v>42</v>
      </c>
      <c r="L16" s="84">
        <v>48</v>
      </c>
      <c r="M16" s="85">
        <v>0.104</v>
      </c>
      <c r="N16" s="77">
        <f t="shared" si="5"/>
        <v>3250.4638878400001</v>
      </c>
      <c r="O16" s="79"/>
      <c r="P16" s="79"/>
      <c r="Q16" s="79"/>
    </row>
    <row r="17" spans="1:17" s="40" customFormat="1" ht="11.25">
      <c r="A17" s="86"/>
      <c r="B17" s="87"/>
      <c r="C17" s="88"/>
      <c r="D17" s="89"/>
      <c r="E17" s="89"/>
      <c r="F17" s="89"/>
      <c r="G17" s="89"/>
      <c r="H17" s="89"/>
      <c r="I17" s="89"/>
      <c r="J17" s="89"/>
      <c r="K17" s="90"/>
      <c r="L17" s="91"/>
      <c r="M17" s="92"/>
      <c r="N17" s="89"/>
      <c r="O17" s="89"/>
      <c r="P17" s="89"/>
      <c r="Q17" s="89"/>
    </row>
    <row r="18" spans="1:17" s="40" customFormat="1" ht="11.25">
      <c r="A18" s="41"/>
      <c r="B18" s="42"/>
      <c r="C18" s="43"/>
      <c r="D18" s="44"/>
      <c r="E18" s="45"/>
      <c r="F18" s="44"/>
      <c r="G18" s="45"/>
      <c r="H18" s="45"/>
      <c r="I18" s="45"/>
      <c r="J18" s="45"/>
      <c r="K18" s="46"/>
      <c r="L18" s="47"/>
      <c r="M18" s="48"/>
      <c r="N18" s="44"/>
      <c r="O18" s="45"/>
      <c r="P18" s="45"/>
      <c r="Q18" s="45"/>
    </row>
    <row r="19" spans="1:17" s="30" customFormat="1">
      <c r="A19" s="54">
        <v>41728</v>
      </c>
      <c r="B19" s="55"/>
      <c r="C19" s="56"/>
      <c r="D19" s="57"/>
      <c r="E19" s="58"/>
      <c r="F19" s="57"/>
      <c r="G19" s="58"/>
      <c r="H19" s="58"/>
      <c r="I19" s="58">
        <v>57.28</v>
      </c>
      <c r="J19" s="58">
        <f t="shared" ref="J19:J25" si="14">IF(I19&gt;60,0,60-I19)</f>
        <v>2.7199999999999989</v>
      </c>
      <c r="K19" s="59">
        <f t="shared" ref="K19:K25" si="15">J19/3*0.1%</f>
        <v>9.066666666666663E-4</v>
      </c>
      <c r="L19" s="60">
        <v>24</v>
      </c>
      <c r="M19" s="61">
        <f t="shared" ref="M19:M25" si="16">K19*L19</f>
        <v>2.1759999999999991E-2</v>
      </c>
      <c r="N19" s="57">
        <v>844.87</v>
      </c>
      <c r="O19" s="62"/>
      <c r="P19" s="63"/>
      <c r="Q19" s="63"/>
    </row>
    <row r="20" spans="1:17" s="30" customFormat="1">
      <c r="A20" s="54">
        <v>41741</v>
      </c>
      <c r="B20" s="55"/>
      <c r="C20" s="56"/>
      <c r="D20" s="57"/>
      <c r="E20" s="58"/>
      <c r="F20" s="57"/>
      <c r="G20" s="58"/>
      <c r="H20" s="58"/>
      <c r="I20" s="58">
        <v>56.94</v>
      </c>
      <c r="J20" s="58">
        <f t="shared" si="14"/>
        <v>3.0600000000000023</v>
      </c>
      <c r="K20" s="59">
        <f t="shared" si="15"/>
        <v>1.0200000000000007E-3</v>
      </c>
      <c r="L20" s="60">
        <v>24</v>
      </c>
      <c r="M20" s="61">
        <f t="shared" si="16"/>
        <v>2.4480000000000016E-2</v>
      </c>
      <c r="N20" s="57">
        <v>950.47</v>
      </c>
      <c r="O20" s="62"/>
      <c r="P20" s="63"/>
      <c r="Q20" s="63"/>
    </row>
    <row r="21" spans="1:17" s="30" customFormat="1">
      <c r="A21" s="54">
        <v>41742</v>
      </c>
      <c r="B21" s="55"/>
      <c r="C21" s="56"/>
      <c r="D21" s="57"/>
      <c r="E21" s="58"/>
      <c r="F21" s="57"/>
      <c r="G21" s="58"/>
      <c r="H21" s="58"/>
      <c r="I21" s="58">
        <v>57.44</v>
      </c>
      <c r="J21" s="58">
        <f t="shared" si="14"/>
        <v>2.5600000000000023</v>
      </c>
      <c r="K21" s="59">
        <f t="shared" si="15"/>
        <v>8.5333333333333409E-4</v>
      </c>
      <c r="L21" s="60">
        <v>24</v>
      </c>
      <c r="M21" s="61">
        <f t="shared" si="16"/>
        <v>2.0480000000000019E-2</v>
      </c>
      <c r="N21" s="57">
        <v>795.17</v>
      </c>
      <c r="O21" s="62"/>
      <c r="P21" s="63"/>
      <c r="Q21" s="63"/>
    </row>
    <row r="22" spans="1:17" s="30" customFormat="1">
      <c r="A22" s="54">
        <v>41743</v>
      </c>
      <c r="B22" s="55"/>
      <c r="C22" s="56"/>
      <c r="D22" s="57"/>
      <c r="E22" s="58"/>
      <c r="F22" s="57"/>
      <c r="G22" s="58"/>
      <c r="H22" s="58"/>
      <c r="I22" s="58">
        <v>57.84</v>
      </c>
      <c r="J22" s="58">
        <f t="shared" si="14"/>
        <v>2.1599999999999966</v>
      </c>
      <c r="K22" s="59">
        <f t="shared" si="15"/>
        <v>7.1999999999999885E-4</v>
      </c>
      <c r="L22" s="60">
        <v>24</v>
      </c>
      <c r="M22" s="61">
        <f t="shared" si="16"/>
        <v>1.7279999999999972E-2</v>
      </c>
      <c r="N22" s="57">
        <v>670.92</v>
      </c>
      <c r="O22" s="62"/>
      <c r="P22" s="63"/>
      <c r="Q22" s="63"/>
    </row>
    <row r="23" spans="1:17" s="30" customFormat="1">
      <c r="A23" s="54">
        <v>41745</v>
      </c>
      <c r="B23" s="55"/>
      <c r="C23" s="56"/>
      <c r="D23" s="57"/>
      <c r="E23" s="58"/>
      <c r="F23" s="57"/>
      <c r="G23" s="58"/>
      <c r="H23" s="58"/>
      <c r="I23" s="58">
        <v>55.34</v>
      </c>
      <c r="J23" s="58">
        <f t="shared" si="14"/>
        <v>4.6599999999999966</v>
      </c>
      <c r="K23" s="59">
        <f t="shared" si="15"/>
        <v>1.5533333333333321E-3</v>
      </c>
      <c r="L23" s="60">
        <v>24</v>
      </c>
      <c r="M23" s="61">
        <f t="shared" si="16"/>
        <v>3.7279999999999973E-2</v>
      </c>
      <c r="N23" s="57">
        <v>1447.45</v>
      </c>
      <c r="O23" s="62"/>
      <c r="P23" s="63"/>
      <c r="Q23" s="63"/>
    </row>
    <row r="24" spans="1:17" s="30" customFormat="1">
      <c r="A24" s="54">
        <v>41747</v>
      </c>
      <c r="B24" s="55"/>
      <c r="C24" s="56"/>
      <c r="D24" s="57"/>
      <c r="E24" s="58"/>
      <c r="F24" s="57"/>
      <c r="G24" s="58"/>
      <c r="H24" s="58"/>
      <c r="I24" s="58">
        <v>53.77</v>
      </c>
      <c r="J24" s="58">
        <f t="shared" si="14"/>
        <v>6.2299999999999969</v>
      </c>
      <c r="K24" s="59">
        <f t="shared" si="15"/>
        <v>2.0766666666666659E-3</v>
      </c>
      <c r="L24" s="60">
        <v>24</v>
      </c>
      <c r="M24" s="61">
        <f t="shared" si="16"/>
        <v>4.9839999999999982E-2</v>
      </c>
      <c r="N24" s="57">
        <v>1935.12</v>
      </c>
      <c r="O24" s="62"/>
      <c r="P24" s="63"/>
      <c r="Q24" s="63"/>
    </row>
    <row r="25" spans="1:17" s="30" customFormat="1">
      <c r="A25" s="54">
        <v>41748</v>
      </c>
      <c r="B25" s="55"/>
      <c r="C25" s="56"/>
      <c r="D25" s="57"/>
      <c r="E25" s="58"/>
      <c r="F25" s="57"/>
      <c r="G25" s="58"/>
      <c r="H25" s="58"/>
      <c r="I25" s="58">
        <v>51.46</v>
      </c>
      <c r="J25" s="58">
        <f t="shared" si="14"/>
        <v>8.5399999999999991</v>
      </c>
      <c r="K25" s="59">
        <f t="shared" si="15"/>
        <v>2.8466666666666662E-3</v>
      </c>
      <c r="L25" s="60">
        <v>24</v>
      </c>
      <c r="M25" s="61">
        <f t="shared" si="16"/>
        <v>6.8319999999999992E-2</v>
      </c>
      <c r="N25" s="57">
        <v>2652.63</v>
      </c>
      <c r="O25" s="62"/>
      <c r="P25" s="63"/>
      <c r="Q25" s="63"/>
    </row>
    <row r="26" spans="1:17" s="30" customFormat="1" ht="22.5">
      <c r="A26" s="64" t="s">
        <v>43</v>
      </c>
      <c r="B26" s="60">
        <v>408.00700000000001</v>
      </c>
      <c r="C26" s="65">
        <v>21.556999999999999</v>
      </c>
      <c r="D26" s="58">
        <v>26.51</v>
      </c>
      <c r="E26" s="58">
        <v>1299.3599999999999</v>
      </c>
      <c r="F26" s="58">
        <f t="shared" ref="F26:G26" si="17">B26*D26</f>
        <v>10816.265570000001</v>
      </c>
      <c r="G26" s="58">
        <f t="shared" si="17"/>
        <v>28010.303519999998</v>
      </c>
      <c r="H26" s="58">
        <f>SUM(F26:G26)</f>
        <v>38826.569089999997</v>
      </c>
      <c r="I26" s="58"/>
      <c r="J26" s="58"/>
      <c r="K26" s="58"/>
      <c r="L26" s="60">
        <v>192</v>
      </c>
      <c r="M26" s="66">
        <f>SUM(M19:M25)</f>
        <v>0.23943999999999993</v>
      </c>
      <c r="N26" s="58">
        <f>SUM(N19:N25)</f>
        <v>9296.630000000001</v>
      </c>
      <c r="O26" s="67">
        <v>29529.94</v>
      </c>
      <c r="P26" s="68">
        <v>37152.239999999998</v>
      </c>
      <c r="Q26" s="68">
        <v>37152.239999999998</v>
      </c>
    </row>
  </sheetData>
  <mergeCells count="39">
    <mergeCell ref="L16:L17"/>
    <mergeCell ref="M16:M17"/>
    <mergeCell ref="N16:N17"/>
    <mergeCell ref="F16:F17"/>
    <mergeCell ref="G16:G17"/>
    <mergeCell ref="H16:H17"/>
    <mergeCell ref="I16:I17"/>
    <mergeCell ref="J16:J17"/>
    <mergeCell ref="K16:K17"/>
    <mergeCell ref="P8:P9"/>
    <mergeCell ref="Q8:Q9"/>
    <mergeCell ref="O14:O17"/>
    <mergeCell ref="P14:P17"/>
    <mergeCell ref="Q14:Q17"/>
    <mergeCell ref="A16:A17"/>
    <mergeCell ref="B16:B17"/>
    <mergeCell ref="C16:C17"/>
    <mergeCell ref="D16:D17"/>
    <mergeCell ref="E16:E17"/>
    <mergeCell ref="M3:M4"/>
    <mergeCell ref="N3:N4"/>
    <mergeCell ref="O3:O4"/>
    <mergeCell ref="P3:P4"/>
    <mergeCell ref="Q3:Q4"/>
    <mergeCell ref="H8:H9"/>
    <mergeCell ref="L8:L9"/>
    <mergeCell ref="M8:M9"/>
    <mergeCell ref="N8:N9"/>
    <mergeCell ref="O8:O9"/>
    <mergeCell ref="A1:Q1"/>
    <mergeCell ref="A2:Q2"/>
    <mergeCell ref="B3:C3"/>
    <mergeCell ref="D3:E3"/>
    <mergeCell ref="F3:G3"/>
    <mergeCell ref="H3:H4"/>
    <mergeCell ref="I3:I4"/>
    <mergeCell ref="J3:J4"/>
    <mergeCell ref="K3:K4"/>
    <mergeCell ref="L3:L4"/>
  </mergeCells>
  <pageMargins left="0.43307086614173229" right="0" top="0.39370078740157483" bottom="0.39370078740157483" header="0.19685039370078741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5" sqref="F5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 расчет 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2016-04-05T19:57:03Z</dcterms:modified>
</cp:coreProperties>
</file>