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200" windowHeight="6705" activeTab="5"/>
  </bookViews>
  <sheets>
    <sheet name="Пени" sheetId="1" r:id="rId1"/>
    <sheet name="Пени (2)" sheetId="3" r:id="rId2"/>
    <sheet name="Пени (3)" sheetId="5" r:id="rId3"/>
    <sheet name="Чукин" sheetId="6" r:id="rId4"/>
    <sheet name="Ставка реф." sheetId="4" r:id="rId5"/>
    <sheet name="Чукин 2010-2014" sheetId="7" r:id="rId6"/>
  </sheets>
  <calcPr calcId="125725"/>
</workbook>
</file>

<file path=xl/calcChain.xml><?xml version="1.0" encoding="utf-8"?>
<calcChain xmlns="http://schemas.openxmlformats.org/spreadsheetml/2006/main">
  <c r="D33" i="7"/>
  <c r="D31" l="1"/>
  <c r="B4"/>
  <c r="D19"/>
  <c r="D16"/>
  <c r="D15"/>
  <c r="D13"/>
  <c r="D17" i="3"/>
  <c r="D14" i="7"/>
  <c r="F96"/>
  <c r="F80"/>
  <c r="F64"/>
  <c r="F47"/>
  <c r="F28"/>
  <c r="D12"/>
  <c r="D17" l="1"/>
  <c r="D18" s="1"/>
  <c r="H13"/>
  <c r="H12"/>
  <c r="H92" i="6"/>
  <c r="D80"/>
  <c r="H80"/>
  <c r="D79"/>
  <c r="H75"/>
  <c r="D75"/>
  <c r="D65"/>
  <c r="D66"/>
  <c r="D67" s="1"/>
  <c r="D68" s="1"/>
  <c r="D69" s="1"/>
  <c r="D70" s="1"/>
  <c r="D71" s="1"/>
  <c r="D72" s="1"/>
  <c r="D73" s="1"/>
  <c r="D74" s="1"/>
  <c r="D64"/>
  <c r="D63"/>
  <c r="D54"/>
  <c r="D58"/>
  <c r="D48"/>
  <c r="D49" s="1"/>
  <c r="D50" s="1"/>
  <c r="D51" s="1"/>
  <c r="D52" s="1"/>
  <c r="D53" s="1"/>
  <c r="D55" s="1"/>
  <c r="D56" s="1"/>
  <c r="D57" s="1"/>
  <c r="D47"/>
  <c r="D46"/>
  <c r="D27"/>
  <c r="D20" i="7" l="1"/>
  <c r="D21" s="1"/>
  <c r="D22" s="1"/>
  <c r="D23" s="1"/>
  <c r="D24" s="1"/>
  <c r="D25" s="1"/>
  <c r="D26" s="1"/>
  <c r="D27" s="1"/>
  <c r="H18"/>
  <c r="H15"/>
  <c r="H17"/>
  <c r="H16"/>
  <c r="H14"/>
  <c r="H38" i="6"/>
  <c r="D38"/>
  <c r="D28"/>
  <c r="D29" s="1"/>
  <c r="D30" s="1"/>
  <c r="D31" s="1"/>
  <c r="D32" s="1"/>
  <c r="D33" s="1"/>
  <c r="D34" s="1"/>
  <c r="D35" s="1"/>
  <c r="D36" s="1"/>
  <c r="D37" s="1"/>
  <c r="D39" s="1"/>
  <c r="D40" s="1"/>
  <c r="D41" s="1"/>
  <c r="D42" s="1"/>
  <c r="H12"/>
  <c r="H19" i="7" l="1"/>
  <c r="H20"/>
  <c r="H21"/>
  <c r="D23" i="6"/>
  <c r="D22"/>
  <c r="D21"/>
  <c r="D19"/>
  <c r="D18"/>
  <c r="D17"/>
  <c r="D16"/>
  <c r="D15"/>
  <c r="D14"/>
  <c r="D13"/>
  <c r="D20"/>
  <c r="D30" i="3"/>
  <c r="F92" i="6"/>
  <c r="F76"/>
  <c r="F60"/>
  <c r="F43"/>
  <c r="F24"/>
  <c r="D12"/>
  <c r="B4" i="3"/>
  <c r="D12"/>
  <c r="H22" i="7" l="1"/>
  <c r="H14" i="6"/>
  <c r="H16"/>
  <c r="H13"/>
  <c r="H50" i="5"/>
  <c r="D46" i="3"/>
  <c r="F163" i="1"/>
  <c r="H36" i="3"/>
  <c r="F5" i="1"/>
  <c r="H29" i="5"/>
  <c r="B4"/>
  <c r="H16"/>
  <c r="D13"/>
  <c r="H23" i="7" l="1"/>
  <c r="H15" i="6"/>
  <c r="H17"/>
  <c r="F57" i="5"/>
  <c r="F41"/>
  <c r="F25"/>
  <c r="H24" i="7" l="1"/>
  <c r="H18" i="6"/>
  <c r="F92" i="3"/>
  <c r="F76"/>
  <c r="F60"/>
  <c r="F24"/>
  <c r="F43"/>
  <c r="H25" i="7" l="1"/>
  <c r="H19" i="6"/>
  <c r="D15" i="3"/>
  <c r="H15" s="1"/>
  <c r="H26" i="7" l="1"/>
  <c r="H20" i="6"/>
  <c r="H12" i="3"/>
  <c r="D13"/>
  <c r="H13" s="1"/>
  <c r="D16"/>
  <c r="H16" s="1"/>
  <c r="H17"/>
  <c r="F292" i="1"/>
  <c r="F277"/>
  <c r="F46"/>
  <c r="F45"/>
  <c r="F38"/>
  <c r="F37"/>
  <c r="F30"/>
  <c r="F29"/>
  <c r="F22"/>
  <c r="F21"/>
  <c r="F13"/>
  <c r="F12"/>
  <c r="F287"/>
  <c r="F286"/>
  <c r="F283"/>
  <c r="F282"/>
  <c r="F279"/>
  <c r="F278"/>
  <c r="F273"/>
  <c r="F272"/>
  <c r="F269"/>
  <c r="F268"/>
  <c r="F270" s="1"/>
  <c r="F265"/>
  <c r="F264"/>
  <c r="F261"/>
  <c r="F260"/>
  <c r="F257"/>
  <c r="F256"/>
  <c r="F253"/>
  <c r="F252"/>
  <c r="F249"/>
  <c r="F248"/>
  <c r="F245"/>
  <c r="F244"/>
  <c r="F233"/>
  <c r="F232"/>
  <c r="F231"/>
  <c r="F241"/>
  <c r="F240"/>
  <c r="F237"/>
  <c r="F236"/>
  <c r="F228"/>
  <c r="F229"/>
  <c r="F223"/>
  <c r="F222"/>
  <c r="F219"/>
  <c r="F218"/>
  <c r="F215"/>
  <c r="F214"/>
  <c r="F211"/>
  <c r="F210"/>
  <c r="F207"/>
  <c r="F206"/>
  <c r="F202"/>
  <c r="F201"/>
  <c r="F197"/>
  <c r="F196"/>
  <c r="F192"/>
  <c r="F191"/>
  <c r="F187"/>
  <c r="F186"/>
  <c r="F182"/>
  <c r="F181"/>
  <c r="F177"/>
  <c r="F176"/>
  <c r="F172"/>
  <c r="F171"/>
  <c r="F164"/>
  <c r="F159"/>
  <c r="F158"/>
  <c r="F153"/>
  <c r="F152"/>
  <c r="F147"/>
  <c r="F146"/>
  <c r="F141"/>
  <c r="F140"/>
  <c r="F135"/>
  <c r="F134"/>
  <c r="F129"/>
  <c r="F128"/>
  <c r="F123"/>
  <c r="F122"/>
  <c r="F117"/>
  <c r="F116"/>
  <c r="F111"/>
  <c r="F110"/>
  <c r="F104"/>
  <c r="F103"/>
  <c r="F91"/>
  <c r="F97"/>
  <c r="F96"/>
  <c r="F86"/>
  <c r="F85"/>
  <c r="F78"/>
  <c r="F77"/>
  <c r="F70"/>
  <c r="F69"/>
  <c r="F62"/>
  <c r="F61"/>
  <c r="F53"/>
  <c r="F54"/>
  <c r="H27" i="7" l="1"/>
  <c r="H28" s="1"/>
  <c r="H21" i="6"/>
  <c r="D14" i="3"/>
  <c r="H14" s="1"/>
  <c r="D18"/>
  <c r="H18" s="1"/>
  <c r="F234" i="1"/>
  <c r="F285"/>
  <c r="F288" s="1"/>
  <c r="F281"/>
  <c r="F284" s="1"/>
  <c r="F280"/>
  <c r="F289" s="1"/>
  <c r="F271"/>
  <c r="F274" s="1"/>
  <c r="F267"/>
  <c r="F263"/>
  <c r="F266" s="1"/>
  <c r="F259"/>
  <c r="F262" s="1"/>
  <c r="F255"/>
  <c r="F258" s="1"/>
  <c r="F251"/>
  <c r="F254" s="1"/>
  <c r="F247"/>
  <c r="F250" s="1"/>
  <c r="F243"/>
  <c r="F246" s="1"/>
  <c r="F195"/>
  <c r="F190"/>
  <c r="F115"/>
  <c r="F121"/>
  <c r="F127"/>
  <c r="F133"/>
  <c r="F139"/>
  <c r="F145"/>
  <c r="F151"/>
  <c r="F157"/>
  <c r="F162"/>
  <c r="F170"/>
  <c r="F239"/>
  <c r="F242" s="1"/>
  <c r="F235"/>
  <c r="F238" s="1"/>
  <c r="F227"/>
  <c r="F230" s="1"/>
  <c r="F221"/>
  <c r="F224" s="1"/>
  <c r="F217"/>
  <c r="F220" s="1"/>
  <c r="F213"/>
  <c r="F216" s="1"/>
  <c r="F209"/>
  <c r="F212" s="1"/>
  <c r="F205"/>
  <c r="F204"/>
  <c r="F200"/>
  <c r="F199"/>
  <c r="F194"/>
  <c r="F189"/>
  <c r="F185"/>
  <c r="F184"/>
  <c r="F180"/>
  <c r="F179"/>
  <c r="F175"/>
  <c r="F174"/>
  <c r="F169"/>
  <c r="F173" s="1"/>
  <c r="F161"/>
  <c r="F156"/>
  <c r="F155"/>
  <c r="F150"/>
  <c r="F149"/>
  <c r="F144"/>
  <c r="F143"/>
  <c r="F138"/>
  <c r="F137"/>
  <c r="F132"/>
  <c r="F131"/>
  <c r="F126"/>
  <c r="F125"/>
  <c r="F130" s="1"/>
  <c r="F120"/>
  <c r="F119"/>
  <c r="F114"/>
  <c r="F113"/>
  <c r="F109"/>
  <c r="F108"/>
  <c r="F107"/>
  <c r="F106"/>
  <c r="F102"/>
  <c r="F101"/>
  <c r="F100"/>
  <c r="F99"/>
  <c r="F95"/>
  <c r="F94"/>
  <c r="F93"/>
  <c r="F92"/>
  <c r="F84"/>
  <c r="F83"/>
  <c r="F82"/>
  <c r="F81"/>
  <c r="F80"/>
  <c r="F76"/>
  <c r="F75"/>
  <c r="F74"/>
  <c r="F73"/>
  <c r="F72"/>
  <c r="F68"/>
  <c r="F67"/>
  <c r="F66"/>
  <c r="F65"/>
  <c r="F64"/>
  <c r="F60"/>
  <c r="F59"/>
  <c r="F58"/>
  <c r="F57"/>
  <c r="F56"/>
  <c r="F52"/>
  <c r="F51"/>
  <c r="F50"/>
  <c r="F49"/>
  <c r="F48"/>
  <c r="F44"/>
  <c r="F43"/>
  <c r="F42"/>
  <c r="F41"/>
  <c r="F40"/>
  <c r="F47" s="1"/>
  <c r="F36"/>
  <c r="F35"/>
  <c r="F34"/>
  <c r="F33"/>
  <c r="F32"/>
  <c r="F39" s="1"/>
  <c r="F28"/>
  <c r="F27"/>
  <c r="F26"/>
  <c r="F25"/>
  <c r="F24"/>
  <c r="F20"/>
  <c r="F19"/>
  <c r="F18"/>
  <c r="F17"/>
  <c r="F16"/>
  <c r="F15"/>
  <c r="F23" s="1"/>
  <c r="F11"/>
  <c r="F10"/>
  <c r="F9"/>
  <c r="F8"/>
  <c r="F7"/>
  <c r="F6"/>
  <c r="F14"/>
  <c r="D32" i="7" l="1"/>
  <c r="H31"/>
  <c r="H22" i="6"/>
  <c r="D19" i="3"/>
  <c r="H19" s="1"/>
  <c r="F118" i="1"/>
  <c r="F79"/>
  <c r="F124"/>
  <c r="F148"/>
  <c r="F178"/>
  <c r="F203"/>
  <c r="F275"/>
  <c r="F142"/>
  <c r="F198"/>
  <c r="F55"/>
  <c r="F31"/>
  <c r="F88" s="1"/>
  <c r="F112"/>
  <c r="F136"/>
  <c r="F160"/>
  <c r="F188"/>
  <c r="F71"/>
  <c r="F63"/>
  <c r="F98"/>
  <c r="F105"/>
  <c r="F154"/>
  <c r="F165"/>
  <c r="F183"/>
  <c r="F193"/>
  <c r="F208"/>
  <c r="F87"/>
  <c r="H32" i="7" l="1"/>
  <c r="H23" i="6"/>
  <c r="H24" s="1"/>
  <c r="B4" s="1"/>
  <c r="D20" i="3"/>
  <c r="H20" s="1"/>
  <c r="F225" i="1"/>
  <c r="F166"/>
  <c r="D34" i="7" l="1"/>
  <c r="H33"/>
  <c r="H27" i="6"/>
  <c r="D21" i="3"/>
  <c r="H21" s="1"/>
  <c r="D35" i="7" l="1"/>
  <c r="H34"/>
  <c r="H28" i="6"/>
  <c r="D22" i="3"/>
  <c r="H22" s="1"/>
  <c r="D36" i="7" l="1"/>
  <c r="H35"/>
  <c r="H29" i="6"/>
  <c r="D23" i="3"/>
  <c r="D27" s="1"/>
  <c r="D37" i="7" l="1"/>
  <c r="H36"/>
  <c r="H30" i="6"/>
  <c r="H27" i="3"/>
  <c r="D28"/>
  <c r="H23"/>
  <c r="H24" s="1"/>
  <c r="D38" i="7" l="1"/>
  <c r="H37"/>
  <c r="H31" i="6"/>
  <c r="H28" i="3"/>
  <c r="D29"/>
  <c r="D39" i="7" l="1"/>
  <c r="H38"/>
  <c r="H32" i="6"/>
  <c r="H29" i="3"/>
  <c r="D31"/>
  <c r="D32" s="1"/>
  <c r="D33" s="1"/>
  <c r="D40" i="7" l="1"/>
  <c r="H39"/>
  <c r="H33" i="6"/>
  <c r="H33" i="3"/>
  <c r="D34"/>
  <c r="H32"/>
  <c r="H30"/>
  <c r="H31"/>
  <c r="D41" i="7" l="1"/>
  <c r="H40"/>
  <c r="H34" i="6"/>
  <c r="H34" i="3"/>
  <c r="D35"/>
  <c r="D36" s="1"/>
  <c r="D37" s="1"/>
  <c r="D38" s="1"/>
  <c r="D39" s="1"/>
  <c r="D40" s="1"/>
  <c r="D41" s="1"/>
  <c r="D42" i="7" l="1"/>
  <c r="H41"/>
  <c r="H35" i="6"/>
  <c r="H35" i="3"/>
  <c r="D42"/>
  <c r="D47" s="1"/>
  <c r="H41"/>
  <c r="D43" i="7" l="1"/>
  <c r="H42"/>
  <c r="H36" i="6"/>
  <c r="D48" i="3"/>
  <c r="H47"/>
  <c r="H46"/>
  <c r="H37"/>
  <c r="D44" i="7" l="1"/>
  <c r="D45" s="1"/>
  <c r="D46" s="1"/>
  <c r="H43"/>
  <c r="H37" i="6"/>
  <c r="D49" i="3"/>
  <c r="H48"/>
  <c r="H38"/>
  <c r="H44" i="7" l="1"/>
  <c r="D50" i="3"/>
  <c r="H49"/>
  <c r="H39"/>
  <c r="H45" i="7" l="1"/>
  <c r="D51" i="3"/>
  <c r="H50"/>
  <c r="H40"/>
  <c r="H42"/>
  <c r="H43" s="1"/>
  <c r="B5" s="1"/>
  <c r="H46" i="7" l="1"/>
  <c r="H47" s="1"/>
  <c r="B5" s="1"/>
  <c r="D50"/>
  <c r="D51" s="1"/>
  <c r="D52" i="3"/>
  <c r="H51"/>
  <c r="H50" i="7" l="1"/>
  <c r="H52" i="3"/>
  <c r="D53"/>
  <c r="H51" i="7" l="1"/>
  <c r="D52"/>
  <c r="H43" i="6"/>
  <c r="B5" s="1"/>
  <c r="H53" i="3"/>
  <c r="D54"/>
  <c r="D53" i="7" l="1"/>
  <c r="H52"/>
  <c r="D55" i="3"/>
  <c r="D56" s="1"/>
  <c r="H54"/>
  <c r="D54" i="7" l="1"/>
  <c r="H53"/>
  <c r="H47" i="6"/>
  <c r="H56" i="3"/>
  <c r="D57"/>
  <c r="H57" s="1"/>
  <c r="H55"/>
  <c r="D55" i="7" l="1"/>
  <c r="H54"/>
  <c r="H48" i="6"/>
  <c r="D12" i="5"/>
  <c r="H11"/>
  <c r="D58" i="3"/>
  <c r="H58" s="1"/>
  <c r="H55" i="7" l="1"/>
  <c r="D56"/>
  <c r="H49" i="6"/>
  <c r="H12" i="5"/>
  <c r="D59" i="3"/>
  <c r="D57" i="7" l="1"/>
  <c r="H56"/>
  <c r="H50" i="6"/>
  <c r="H13" i="5"/>
  <c r="D14"/>
  <c r="H59" i="3"/>
  <c r="D63"/>
  <c r="H60"/>
  <c r="B6" s="1"/>
  <c r="D58" i="7" l="1"/>
  <c r="D59" s="1"/>
  <c r="H57"/>
  <c r="H51" i="6"/>
  <c r="D15" i="5"/>
  <c r="H14"/>
  <c r="D64" i="3"/>
  <c r="H63"/>
  <c r="H58" i="7" l="1"/>
  <c r="H52" i="6"/>
  <c r="D16" i="5"/>
  <c r="H15"/>
  <c r="D65" i="3"/>
  <c r="H64"/>
  <c r="H59" i="7" l="1"/>
  <c r="D60"/>
  <c r="H53" i="6"/>
  <c r="D17" i="5"/>
  <c r="H65" i="3"/>
  <c r="D66"/>
  <c r="D61" i="7" l="1"/>
  <c r="H60"/>
  <c r="H54" i="6"/>
  <c r="D18" i="5"/>
  <c r="H17"/>
  <c r="H66" i="3"/>
  <c r="D67"/>
  <c r="D62" i="7" l="1"/>
  <c r="H61"/>
  <c r="H55" i="6"/>
  <c r="D19" i="5"/>
  <c r="H18"/>
  <c r="D68" i="3"/>
  <c r="H67"/>
  <c r="D63" i="7" l="1"/>
  <c r="H62"/>
  <c r="H56" i="6"/>
  <c r="D20" i="5"/>
  <c r="H19"/>
  <c r="D69" i="3"/>
  <c r="H68"/>
  <c r="D67" i="7" l="1"/>
  <c r="H63"/>
  <c r="H64" s="1"/>
  <c r="B6" s="1"/>
  <c r="H57" i="6"/>
  <c r="D21" i="5"/>
  <c r="H20"/>
  <c r="H69" i="3"/>
  <c r="D70"/>
  <c r="D68" i="7" l="1"/>
  <c r="H67"/>
  <c r="H58" i="6"/>
  <c r="D22" i="5"/>
  <c r="H21"/>
  <c r="D71" i="3"/>
  <c r="D72" s="1"/>
  <c r="D73" s="1"/>
  <c r="D74" s="1"/>
  <c r="D75" s="1"/>
  <c r="D79" s="1"/>
  <c r="H70"/>
  <c r="D69" i="7" l="1"/>
  <c r="H68"/>
  <c r="H60" i="6"/>
  <c r="B6" s="1"/>
  <c r="D23" i="5"/>
  <c r="H22"/>
  <c r="H79" i="3"/>
  <c r="D80"/>
  <c r="H71"/>
  <c r="H69" i="7" l="1"/>
  <c r="D70"/>
  <c r="D24" i="5"/>
  <c r="H23"/>
  <c r="H80" i="3"/>
  <c r="D81"/>
  <c r="H72"/>
  <c r="D71" i="7" l="1"/>
  <c r="H70"/>
  <c r="H64" i="6"/>
  <c r="D28" i="5"/>
  <c r="H24"/>
  <c r="H25" s="1"/>
  <c r="D82" i="3"/>
  <c r="H81"/>
  <c r="H73"/>
  <c r="D72" i="7" l="1"/>
  <c r="H71"/>
  <c r="H65" i="6"/>
  <c r="D29" i="5"/>
  <c r="H28"/>
  <c r="H82" i="3"/>
  <c r="D83"/>
  <c r="H75"/>
  <c r="H74"/>
  <c r="D73" i="7" l="1"/>
  <c r="H72"/>
  <c r="H66" i="6"/>
  <c r="D30" i="5"/>
  <c r="H83" i="3"/>
  <c r="D84"/>
  <c r="H76"/>
  <c r="B7" s="1"/>
  <c r="D74" i="7" l="1"/>
  <c r="H73"/>
  <c r="H67" i="6"/>
  <c r="D31" i="5"/>
  <c r="H30"/>
  <c r="H84" i="3"/>
  <c r="D85"/>
  <c r="D75" i="7" l="1"/>
  <c r="H74"/>
  <c r="H68" i="6"/>
  <c r="D32" i="5"/>
  <c r="H31"/>
  <c r="D86" i="3"/>
  <c r="H85"/>
  <c r="D76" i="7" l="1"/>
  <c r="H75"/>
  <c r="H69" i="6"/>
  <c r="D33" i="5"/>
  <c r="H32"/>
  <c r="H86" i="3"/>
  <c r="D87"/>
  <c r="D77" i="7" l="1"/>
  <c r="H76"/>
  <c r="H70" i="6"/>
  <c r="D34" i="5"/>
  <c r="H33"/>
  <c r="H87" i="3"/>
  <c r="D88"/>
  <c r="D78" i="7" l="1"/>
  <c r="H77"/>
  <c r="H71" i="6"/>
  <c r="D35" i="5"/>
  <c r="H34"/>
  <c r="H88" i="3"/>
  <c r="D89"/>
  <c r="D79" i="7" l="1"/>
  <c r="H78"/>
  <c r="H72" i="6"/>
  <c r="H35" i="5"/>
  <c r="D36"/>
  <c r="D90" i="3"/>
  <c r="H89"/>
  <c r="D83" i="7" l="1"/>
  <c r="D84" s="1"/>
  <c r="H79"/>
  <c r="H80" s="1"/>
  <c r="B7" s="1"/>
  <c r="H73" i="6"/>
  <c r="D37" i="5"/>
  <c r="H36"/>
  <c r="H90" i="3"/>
  <c r="D91"/>
  <c r="H91" s="1"/>
  <c r="H92" s="1"/>
  <c r="B8" s="1"/>
  <c r="B9" s="1"/>
  <c r="H83" i="7" l="1"/>
  <c r="H74" i="6"/>
  <c r="D38" i="5"/>
  <c r="H37"/>
  <c r="D85" i="7" l="1"/>
  <c r="H84"/>
  <c r="H76" i="6"/>
  <c r="B7" s="1"/>
  <c r="D39" i="5"/>
  <c r="H38"/>
  <c r="D86" i="7" l="1"/>
  <c r="H85"/>
  <c r="H79" i="6"/>
  <c r="D40" i="5"/>
  <c r="H39"/>
  <c r="D87" i="7" l="1"/>
  <c r="H86"/>
  <c r="D81" i="6"/>
  <c r="D44" i="5"/>
  <c r="H40"/>
  <c r="H41" s="1"/>
  <c r="B5" s="1"/>
  <c r="D88" i="7" l="1"/>
  <c r="H87"/>
  <c r="D82" i="6"/>
  <c r="H81"/>
  <c r="D45" i="5"/>
  <c r="H44"/>
  <c r="D89" i="7" l="1"/>
  <c r="H88"/>
  <c r="D83" i="6"/>
  <c r="H82"/>
  <c r="H45" i="5"/>
  <c r="D46"/>
  <c r="D90" i="7" l="1"/>
  <c r="H89"/>
  <c r="D84" i="6"/>
  <c r="H83"/>
  <c r="D47" i="5"/>
  <c r="H46"/>
  <c r="D91" i="7" l="1"/>
  <c r="H90"/>
  <c r="D85" i="6"/>
  <c r="H84"/>
  <c r="D48" i="5"/>
  <c r="H47"/>
  <c r="D92" i="7" l="1"/>
  <c r="H91"/>
  <c r="D86" i="6"/>
  <c r="H85"/>
  <c r="D49" i="5"/>
  <c r="H48"/>
  <c r="D93" i="7" l="1"/>
  <c r="H92"/>
  <c r="D87" i="6"/>
  <c r="H86"/>
  <c r="D50" i="5"/>
  <c r="H49"/>
  <c r="D94" i="7" l="1"/>
  <c r="H93"/>
  <c r="D88" i="6"/>
  <c r="H87"/>
  <c r="D51" i="5"/>
  <c r="D95" i="7" l="1"/>
  <c r="H95" s="1"/>
  <c r="H94"/>
  <c r="H88" i="6"/>
  <c r="D89"/>
  <c r="D52" i="5"/>
  <c r="H51"/>
  <c r="H96" i="7" l="1"/>
  <c r="B8" s="1"/>
  <c r="B9" s="1"/>
  <c r="D90" i="6"/>
  <c r="H89"/>
  <c r="D53" i="5"/>
  <c r="H52"/>
  <c r="D91" i="6" l="1"/>
  <c r="H91" s="1"/>
  <c r="H90"/>
  <c r="H53" i="5"/>
  <c r="D54"/>
  <c r="B8" i="6" l="1"/>
  <c r="B9" s="1"/>
  <c r="D55" i="5"/>
  <c r="H54"/>
  <c r="D56" l="1"/>
  <c r="H56" s="1"/>
  <c r="H55"/>
  <c r="H57" l="1"/>
  <c r="B6" s="1"/>
  <c r="B7" s="1"/>
</calcChain>
</file>

<file path=xl/sharedStrings.xml><?xml version="1.0" encoding="utf-8"?>
<sst xmlns="http://schemas.openxmlformats.org/spreadsheetml/2006/main" count="948" uniqueCount="265">
  <si>
    <t>месяц</t>
  </si>
  <si>
    <t>Период</t>
  </si>
  <si>
    <t>кол-во дн.</t>
  </si>
  <si>
    <t>Ставка рефин.</t>
  </si>
  <si>
    <t>Сумма долга</t>
  </si>
  <si>
    <t>Итого</t>
  </si>
  <si>
    <t>январь</t>
  </si>
  <si>
    <t>с 30.04.10 по 31.05.10</t>
  </si>
  <si>
    <t>с 01.06.10 по 27.02.11</t>
  </si>
  <si>
    <t>с 28.02.11 по 02.05.11</t>
  </si>
  <si>
    <t>с 03.05.11 по 25.12.11</t>
  </si>
  <si>
    <t>с 26.12.11 по 13.09.12</t>
  </si>
  <si>
    <t>февраль</t>
  </si>
  <si>
    <t>март</t>
  </si>
  <si>
    <t>с 11.04.10 по 29.04.10</t>
  </si>
  <si>
    <t>апрель</t>
  </si>
  <si>
    <t>с 11.05.10 по 31.05.10</t>
  </si>
  <si>
    <t>май</t>
  </si>
  <si>
    <t>с 11.06.10 по 27.02.11</t>
  </si>
  <si>
    <t>июнь</t>
  </si>
  <si>
    <t>с 11.07.10 по 27.02.11</t>
  </si>
  <si>
    <t>июль</t>
  </si>
  <si>
    <t>с 11.08.10 по 27.02.11</t>
  </si>
  <si>
    <t>август</t>
  </si>
  <si>
    <t>с 11.09.10 по 27.02.11</t>
  </si>
  <si>
    <t>сентябрь</t>
  </si>
  <si>
    <t>с 11.10.10 по 27.02.11</t>
  </si>
  <si>
    <t>октябрь</t>
  </si>
  <si>
    <t>с 11.11.10 по 27.02.11</t>
  </si>
  <si>
    <t>ноябрь</t>
  </si>
  <si>
    <t>с 11.12.10 по 27.02.11</t>
  </si>
  <si>
    <t>декабрь</t>
  </si>
  <si>
    <t>с 11.01.11 по 27.02.11</t>
  </si>
  <si>
    <t>Всего за 2010 год:</t>
  </si>
  <si>
    <t>с 11.02.11 по 27.02.11</t>
  </si>
  <si>
    <t>с 11.03.11 по 02.05.11</t>
  </si>
  <si>
    <t>с 11.04.11 по 02.05.11</t>
  </si>
  <si>
    <t>с 11.05.11 по 25.12.11</t>
  </si>
  <si>
    <t>с 11.06.11 по 25.12.11</t>
  </si>
  <si>
    <t>с 11.07.11 по 25.12.11</t>
  </si>
  <si>
    <t>с 11.08.11 по 25.12.11</t>
  </si>
  <si>
    <t>с 11.09.11 по 25.12.11</t>
  </si>
  <si>
    <t>с 11.10.11 по 25.12.11</t>
  </si>
  <si>
    <t>с 11.11.11 по 25.12.11</t>
  </si>
  <si>
    <t>с 11.12.11 по 25.12.11</t>
  </si>
  <si>
    <t>с 11.01.12 по 13.09.12</t>
  </si>
  <si>
    <t>Всего за 2011 год:</t>
  </si>
  <si>
    <t xml:space="preserve">Январь </t>
  </si>
  <si>
    <t>с 11.02.12 по 13.09.12</t>
  </si>
  <si>
    <t>Февраль</t>
  </si>
  <si>
    <t>с 11.03.12 по 13.09.12</t>
  </si>
  <si>
    <t>Март</t>
  </si>
  <si>
    <t>с 11.04.12 по 13.09.12</t>
  </si>
  <si>
    <t>Апрель</t>
  </si>
  <si>
    <t>с 11.05.12 по 13.09.12</t>
  </si>
  <si>
    <t>Май</t>
  </si>
  <si>
    <t>с 11.06.12 по 13.09.12</t>
  </si>
  <si>
    <t>Июнь</t>
  </si>
  <si>
    <t>с 11.07.12 по 13.09.12</t>
  </si>
  <si>
    <t>Июль</t>
  </si>
  <si>
    <t>с 11.08.12 по 13.09.12</t>
  </si>
  <si>
    <t>Август</t>
  </si>
  <si>
    <t>с 11.09.12 по 13.09.12</t>
  </si>
  <si>
    <t>Сентябрь</t>
  </si>
  <si>
    <t>Октябрь</t>
  </si>
  <si>
    <t>Ноябрь</t>
  </si>
  <si>
    <t>Итого за  2012 год:</t>
  </si>
  <si>
    <t>Юрисконсульт ООО УК "Свиблов ГРАД"</t>
  </si>
  <si>
    <t xml:space="preserve">                   А.И. Белоус</t>
  </si>
  <si>
    <t>с 14.09.12 по 30.04.14</t>
  </si>
  <si>
    <t>с 11.10.12 по 30.04.14</t>
  </si>
  <si>
    <t>с 11.11.12 по 30.04.14</t>
  </si>
  <si>
    <t>с 11.12.12 по 30.04.14</t>
  </si>
  <si>
    <t>с 11.01.13 по 30.04.14</t>
  </si>
  <si>
    <t>с 11.02.13 по 30.04.14</t>
  </si>
  <si>
    <t>с 11.03.13 по 30.04.14</t>
  </si>
  <si>
    <t>с 11.04.13 по 30.04.14</t>
  </si>
  <si>
    <t>с 11.05.13 по 30.04.14</t>
  </si>
  <si>
    <t>с 11.01.14 по 30.04.14</t>
  </si>
  <si>
    <t>Итого за  2013 год:</t>
  </si>
  <si>
    <t>с 11.02.14 по 30.04.14</t>
  </si>
  <si>
    <t>с 11.03.14 по 30.04.14</t>
  </si>
  <si>
    <t>с 11.04.14 по 30.04.14</t>
  </si>
  <si>
    <t>Всего начислено процентов на сумму:</t>
  </si>
  <si>
    <t>с 01.05.14 по 28.05.14</t>
  </si>
  <si>
    <t>с 29.05.14 по 22.10.14</t>
  </si>
  <si>
    <t>с 11.06.13 по 30.04.14</t>
  </si>
  <si>
    <t>с 11.07.13 по 30.04.14</t>
  </si>
  <si>
    <t>с 11.08.13 по 30.04.14</t>
  </si>
  <si>
    <t>с 11.10.13 по 30.04.14</t>
  </si>
  <si>
    <t>с 11.09.13 по 30.04.14</t>
  </si>
  <si>
    <t>с 11.11.13 по 30.04.14</t>
  </si>
  <si>
    <t>с 11.12.13 по 30.04.14</t>
  </si>
  <si>
    <t>Всего за период с 01 января по 22  октября 2014 года:</t>
  </si>
  <si>
    <t>Проценты за 2014 год</t>
  </si>
  <si>
    <t>Проценты за 2013 год</t>
  </si>
  <si>
    <t>Проценты за 2012 год</t>
  </si>
  <si>
    <t>Проценты за 2011 год</t>
  </si>
  <si>
    <t>Проценты за 2010 год</t>
  </si>
  <si>
    <t>14 сентября 2012 г. —</t>
  </si>
  <si>
    <t>Указание Банка России от 13.09.2012 № 2873-У «О размере ставки рефинансирования Банка России»</t>
  </si>
  <si>
    <t>26 декабря 2011 г. — 13 сентября 2012 г.</t>
  </si>
  <si>
    <t>Указание Банка России от 23.12.2011 № 2758-У «О размере ставки рефинансирования Банка России»</t>
  </si>
  <si>
    <t>3 мая 2011 г. — 25 декабря 2011 г.</t>
  </si>
  <si>
    <t>Указание Банка России от 29.04.2011 № 2618-У «О размере ставки рефинансирования Банка России»</t>
  </si>
  <si>
    <t>28 февраля 2011 г. — 2 мая 2011 г.</t>
  </si>
  <si>
    <t>Указание Банка России от 25.02.2011 № 2583-У «О размере ставки рефинансирования Банка России»</t>
  </si>
  <si>
    <t>1 июня 2010 г. — 27 февраля 2011 г.</t>
  </si>
  <si>
    <t>Указание Банка России от 31.05.2010 № 2450-У «О размере ставки рефинансирования Банка России»</t>
  </si>
  <si>
    <t>30 апреля 2010 г. — 31 мая 2010 г.</t>
  </si>
  <si>
    <t>Указание Банка России от 29.04.2010 № 2439-У «О размере ставки рефинансирования Банка России»</t>
  </si>
  <si>
    <t>29 марта 2010 г. — 29 апреля 2010 г.</t>
  </si>
  <si>
    <t>Указание Банка России от 26.03.2010 № 2415-У «О размере ставки рефинансирования Банка России»</t>
  </si>
  <si>
    <t>24 февраля 2010 г. — 28 марта 2010 г.</t>
  </si>
  <si>
    <t>Указание Банка России от 19.02.2010 № 2399-У «О размере ставки рефинансирования Банка России»</t>
  </si>
  <si>
    <t>28 декабря 2009 г. — 23 февраля 2010 г.</t>
  </si>
  <si>
    <t>Указание Банка России от 25.12.2009 № 2369-У «О размере ставки рефинансирования Банка России»</t>
  </si>
  <si>
    <t>Сумма долга, на кот. начисл. %</t>
  </si>
  <si>
    <t>Период начисления %</t>
  </si>
  <si>
    <t>кол-во дней начисления %</t>
  </si>
  <si>
    <t>с 01.05.10 по 10.05.10</t>
  </si>
  <si>
    <t>сумма начисленной арендной платы</t>
  </si>
  <si>
    <t>Сумма поступившей оплаты</t>
  </si>
  <si>
    <t>с 01.06.10 по 10.06.10</t>
  </si>
  <si>
    <t>с 11.06.10 по 10.07.10</t>
  </si>
  <si>
    <t>с 11.07.10 по 10.08.10</t>
  </si>
  <si>
    <t>с 11.08.10 по 10.09.10</t>
  </si>
  <si>
    <t>с 11.09.10 по 10.10.10</t>
  </si>
  <si>
    <t>с 11.10.10 по 10.11.10</t>
  </si>
  <si>
    <t>с 11.11.10 по 10.12.10</t>
  </si>
  <si>
    <t>11.04.10 за март 10</t>
  </si>
  <si>
    <t>11.05.10 за апрель 10</t>
  </si>
  <si>
    <t>11.06.10 за май 10</t>
  </si>
  <si>
    <t>11.07.10 за июнь 10</t>
  </si>
  <si>
    <t>11.08.10 за июль 10</t>
  </si>
  <si>
    <t>11.09.10 за август 10</t>
  </si>
  <si>
    <t>11.10.10 за сентябрь 10</t>
  </si>
  <si>
    <t>11.11.10 за октябрь 10</t>
  </si>
  <si>
    <t>11.12.10 за ноябрь 10</t>
  </si>
  <si>
    <t>с 11.12.10 по 31.12.10</t>
  </si>
  <si>
    <t>11.04.11 за март 11</t>
  </si>
  <si>
    <t>11.05.11 за апрель 11</t>
  </si>
  <si>
    <t>11.06.11 за май 11</t>
  </si>
  <si>
    <t>11.07.11 за июнь 11</t>
  </si>
  <si>
    <t>11.08.11 за июль 11</t>
  </si>
  <si>
    <t>11.09.11 за август 11</t>
  </si>
  <si>
    <t>11.11.11 за октябрь 11</t>
  </si>
  <si>
    <t>11.12.11 за ноябрь 11</t>
  </si>
  <si>
    <t>11.10.11 за сентябрь 11</t>
  </si>
  <si>
    <t>11.01.11 за декабрь 10</t>
  </si>
  <si>
    <t>11.02.11 за январь 11</t>
  </si>
  <si>
    <t>11.03.11 за февраль 11</t>
  </si>
  <si>
    <t>с 01.01.11 по 10.01.11</t>
  </si>
  <si>
    <t>с 11.01.11 по 10.02.11</t>
  </si>
  <si>
    <t>Сумма начисл. %     (Сумма долга * ставку реф. *                                         кол-во дней/360)</t>
  </si>
  <si>
    <t>с 28.02.11 по 10.03.11</t>
  </si>
  <si>
    <t>с 11.03.11 по 10.04.11</t>
  </si>
  <si>
    <t>с 03.05.11 по 10.05.11</t>
  </si>
  <si>
    <t>с 11.05.11 по 10.06.11</t>
  </si>
  <si>
    <t>с 11.06.11 по 10.07.11</t>
  </si>
  <si>
    <t>с 11.07.11 по 10.08.11</t>
  </si>
  <si>
    <t>с 11.08.11 по 10.09.11</t>
  </si>
  <si>
    <t>с 11.09.11 по 10.11.11</t>
  </si>
  <si>
    <t>с 11.10.11 по 10.10.11</t>
  </si>
  <si>
    <t>с 11.11.11 по 10.12.11</t>
  </si>
  <si>
    <t>с 26.12.11 по 31.12.11</t>
  </si>
  <si>
    <t>с 01.01.12 по 10.01.12</t>
  </si>
  <si>
    <t>с 11.01.12 по 10.02.12</t>
  </si>
  <si>
    <t>с 11.03.12 по 10.04.12</t>
  </si>
  <si>
    <t>с 11.02.12 по 10.03.12</t>
  </si>
  <si>
    <t>с 11.04.12 по 10.05.12</t>
  </si>
  <si>
    <t>с 11.05.12 по 10.06.12</t>
  </si>
  <si>
    <t>с 11.06.12 по 10.07.12</t>
  </si>
  <si>
    <t>с 11.07.12 по 10.08.12</t>
  </si>
  <si>
    <t>с 11.08.12 по 10.09.12</t>
  </si>
  <si>
    <t>с 14.09.12 по 10.10.12</t>
  </si>
  <si>
    <t>11.05.12 за апрель 12</t>
  </si>
  <si>
    <t>11.06.12 за май 12</t>
  </si>
  <si>
    <t>11.07.12 за июнь 12</t>
  </si>
  <si>
    <t>11.08.12 за июль 12</t>
  </si>
  <si>
    <t>11.09.12 за август 12</t>
  </si>
  <si>
    <t>11.11.12 за октябрь 12</t>
  </si>
  <si>
    <t>11.12.12 за ноябрь 12</t>
  </si>
  <si>
    <t>11.10.12 за сентябрь 12</t>
  </si>
  <si>
    <t>11.05.13 за апрель 13</t>
  </si>
  <si>
    <t>11.06.13 за май 13</t>
  </si>
  <si>
    <t>11.07.13 за июнь 13</t>
  </si>
  <si>
    <t>11.08.13 за июль 13</t>
  </si>
  <si>
    <t>11.09.13 за август 13</t>
  </si>
  <si>
    <t>11.10.13 за сентябрь 13</t>
  </si>
  <si>
    <t>11.11.13 за октябрь 13</t>
  </si>
  <si>
    <t>11.01.13 за декабрь 12</t>
  </si>
  <si>
    <t>11.02.13 за январь 13</t>
  </si>
  <si>
    <t>11.03.13 за февраль 13</t>
  </si>
  <si>
    <t>11.04.13 за март 13</t>
  </si>
  <si>
    <t>11.01.12 за декабрь 11</t>
  </si>
  <si>
    <t>11.02.12 за январь 12</t>
  </si>
  <si>
    <t>11.03.12 за февраль 12</t>
  </si>
  <si>
    <t>11.04.12 за март 12</t>
  </si>
  <si>
    <t>с 11.10.12 по 10.11.12</t>
  </si>
  <si>
    <t>с 11.11.12 по 10.12.12</t>
  </si>
  <si>
    <t>с 11.12.12 по 31.12.12</t>
  </si>
  <si>
    <t>с 01.01.13 по 10.01.13</t>
  </si>
  <si>
    <t>с 11.01.13 по 10.02.13</t>
  </si>
  <si>
    <t>с 11.02.13 по 10.03.13</t>
  </si>
  <si>
    <t>с 11.03.13 по 10.04.13</t>
  </si>
  <si>
    <t>с 11.04.13 по 10.05.13</t>
  </si>
  <si>
    <t>с 11.05.13 по 10.06.13</t>
  </si>
  <si>
    <t>с 11.06.13 по 10.07.13</t>
  </si>
  <si>
    <t>с 11.07.13 по 10.08.13</t>
  </si>
  <si>
    <t>с 11.08.13 по 10.09.13</t>
  </si>
  <si>
    <t>с 11.12.13 по 31.12.13</t>
  </si>
  <si>
    <t>с 11.11.13 по 10.12.13</t>
  </si>
  <si>
    <t>с 11.09.13 по 10.10.13</t>
  </si>
  <si>
    <t>11.12.13 за ноябрь 13</t>
  </si>
  <si>
    <t>11.02.14 за январь 14</t>
  </si>
  <si>
    <t>11.03.14 за февраль 14</t>
  </si>
  <si>
    <t>11.04.14 за март 14</t>
  </si>
  <si>
    <t>11.05.14 за апрель 14</t>
  </si>
  <si>
    <t>11.06.14 за май 14</t>
  </si>
  <si>
    <t>11.07.14 за июнь 14</t>
  </si>
  <si>
    <t>11.08.14 за июль 14</t>
  </si>
  <si>
    <t>11.09.14 за август 14</t>
  </si>
  <si>
    <t>11.10.14 за сентябрь 14</t>
  </si>
  <si>
    <t>11.11.14 за октябрь 14</t>
  </si>
  <si>
    <t>11.12.14 за ноябрь 14</t>
  </si>
  <si>
    <t>11.01.14 за декабрь 13</t>
  </si>
  <si>
    <t>с 01.01.14 по 10.01.14</t>
  </si>
  <si>
    <t>с 11.01.14 по 10.02.14</t>
  </si>
  <si>
    <t>с 11.02.14 по 10.03.14</t>
  </si>
  <si>
    <t>с 11.03.14 по 10.04.14</t>
  </si>
  <si>
    <t>с 11.04.14 по 10.05.14</t>
  </si>
  <si>
    <t>с 11.05.14 по 10.06.14</t>
  </si>
  <si>
    <t>с 11.06.14 по 10.07.14</t>
  </si>
  <si>
    <t>с 11.07.14 по 10.08.14</t>
  </si>
  <si>
    <t>с 11.08.14 по 10.09.14</t>
  </si>
  <si>
    <t>с 11.09.14 по 10.10.14</t>
  </si>
  <si>
    <t>с 11.11.14 по 10.12.14</t>
  </si>
  <si>
    <t>с 11.12.14 по 31.12.14</t>
  </si>
  <si>
    <t xml:space="preserve">Сумма начисл. %  </t>
  </si>
  <si>
    <t>с 11.04.10 по 31.12.10</t>
  </si>
  <si>
    <t>2011 год</t>
  </si>
  <si>
    <t>2012 год</t>
  </si>
  <si>
    <t>2013 год</t>
  </si>
  <si>
    <t>2014 год</t>
  </si>
  <si>
    <t>ВСЕГО</t>
  </si>
  <si>
    <t>с 11.10.14 по 10.11.14</t>
  </si>
  <si>
    <t>с 11.10.13 по 10.11.13</t>
  </si>
  <si>
    <t>с 01.01.10 по 31.01.10</t>
  </si>
  <si>
    <t>с 01.02.10 по 28.02.11</t>
  </si>
  <si>
    <t>с 01.03.10 по 31.03.10</t>
  </si>
  <si>
    <t>с 01.05.10 по 31.05.10</t>
  </si>
  <si>
    <t>с 01.04.10 по 30.04.10</t>
  </si>
  <si>
    <t>с 01.06.10 по 30.06.10</t>
  </si>
  <si>
    <t>с 01.01.11 по 31.01.11</t>
  </si>
  <si>
    <t>с 01.01.12 по 31.01.12</t>
  </si>
  <si>
    <t>с 01.01.13 по 31.01.13</t>
  </si>
  <si>
    <t>с 01.01.14 по 31.01.14</t>
  </si>
  <si>
    <t>с 11.02.10 по 23.02.10</t>
  </si>
  <si>
    <t>с 11.03.10 по 28.03.11</t>
  </si>
  <si>
    <t>с 24.02.10 по 10.03.10</t>
  </si>
  <si>
    <t>с 29.03.10 по 10.04.2010</t>
  </si>
  <si>
    <t>с 11.02.10 по 31.12.10</t>
  </si>
  <si>
    <t>Расчет % за пользование денежными средствами по иску к Иванову. И.И.</t>
  </si>
  <si>
    <t>Расчет % за пользование денежными средствами по иску к Иванову И.И.</t>
  </si>
</sst>
</file>

<file path=xl/styles.xml><?xml version="1.0" encoding="utf-8"?>
<styleSheet xmlns="http://schemas.openxmlformats.org/spreadsheetml/2006/main">
  <numFmts count="1">
    <numFmt numFmtId="164" formatCode="0.000000"/>
  </numFmts>
  <fonts count="20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0"/>
      <name val="Arial Cyr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.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7F3EB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77">
    <xf numFmtId="0" fontId="0" fillId="0" borderId="0" xfId="0"/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9" fillId="0" borderId="8" xfId="0" applyFont="1" applyBorder="1"/>
    <xf numFmtId="2" fontId="8" fillId="0" borderId="10" xfId="1" applyNumberFormat="1" applyFont="1" applyFill="1" applyBorder="1" applyAlignment="1">
      <alignment horizontal="right" vertical="center"/>
    </xf>
    <xf numFmtId="2" fontId="11" fillId="0" borderId="11" xfId="1" applyNumberFormat="1" applyFont="1" applyFill="1" applyBorder="1" applyAlignment="1">
      <alignment horizontal="right" vertical="center"/>
    </xf>
    <xf numFmtId="0" fontId="9" fillId="0" borderId="10" xfId="0" applyFont="1" applyBorder="1"/>
    <xf numFmtId="0" fontId="8" fillId="0" borderId="10" xfId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right" vertical="center"/>
    </xf>
    <xf numFmtId="1" fontId="8" fillId="0" borderId="10" xfId="1" applyNumberFormat="1" applyFont="1" applyFill="1" applyBorder="1" applyAlignment="1">
      <alignment horizontal="right" vertical="center"/>
    </xf>
    <xf numFmtId="164" fontId="11" fillId="0" borderId="12" xfId="1" applyNumberFormat="1" applyFont="1" applyFill="1" applyBorder="1" applyAlignment="1">
      <alignment horizontal="right" vertical="center"/>
    </xf>
    <xf numFmtId="0" fontId="0" fillId="0" borderId="10" xfId="0" applyBorder="1"/>
    <xf numFmtId="0" fontId="0" fillId="0" borderId="0" xfId="0" applyBorder="1"/>
    <xf numFmtId="0" fontId="9" fillId="0" borderId="13" xfId="0" applyFont="1" applyBorder="1"/>
    <xf numFmtId="1" fontId="8" fillId="0" borderId="13" xfId="1" applyNumberFormat="1" applyFont="1" applyFill="1" applyBorder="1" applyAlignment="1">
      <alignment horizontal="right" vertical="center"/>
    </xf>
    <xf numFmtId="2" fontId="11" fillId="0" borderId="9" xfId="1" applyNumberFormat="1" applyFont="1" applyFill="1" applyBorder="1" applyAlignment="1">
      <alignment horizontal="right" vertical="center"/>
    </xf>
    <xf numFmtId="2" fontId="3" fillId="0" borderId="7" xfId="1" applyNumberFormat="1" applyFont="1" applyFill="1" applyBorder="1" applyAlignment="1">
      <alignment horizontal="right" vertical="center"/>
    </xf>
    <xf numFmtId="0" fontId="9" fillId="0" borderId="15" xfId="0" applyFont="1" applyBorder="1"/>
    <xf numFmtId="0" fontId="9" fillId="0" borderId="11" xfId="0" applyFont="1" applyBorder="1"/>
    <xf numFmtId="2" fontId="11" fillId="0" borderId="17" xfId="1" applyNumberFormat="1" applyFont="1" applyFill="1" applyBorder="1" applyAlignment="1">
      <alignment horizontal="right" vertical="center"/>
    </xf>
    <xf numFmtId="0" fontId="0" fillId="0" borderId="18" xfId="0" applyBorder="1"/>
    <xf numFmtId="1" fontId="8" fillId="0" borderId="1" xfId="1" applyNumberFormat="1" applyFont="1" applyFill="1" applyBorder="1" applyAlignment="1">
      <alignment horizontal="right" vertical="center"/>
    </xf>
    <xf numFmtId="0" fontId="0" fillId="0" borderId="8" xfId="0" applyBorder="1"/>
    <xf numFmtId="2" fontId="11" fillId="0" borderId="19" xfId="1" applyNumberFormat="1" applyFont="1" applyFill="1" applyBorder="1" applyAlignment="1">
      <alignment horizontal="right" vertical="center"/>
    </xf>
    <xf numFmtId="2" fontId="7" fillId="0" borderId="7" xfId="1" applyNumberFormat="1" applyFont="1" applyFill="1" applyBorder="1"/>
    <xf numFmtId="1" fontId="8" fillId="0" borderId="11" xfId="1" applyNumberFormat="1" applyFont="1" applyFill="1" applyBorder="1" applyAlignment="1">
      <alignment horizontal="right" vertical="center"/>
    </xf>
    <xf numFmtId="0" fontId="9" fillId="0" borderId="20" xfId="0" applyFont="1" applyBorder="1"/>
    <xf numFmtId="2" fontId="11" fillId="0" borderId="16" xfId="1" applyNumberFormat="1" applyFont="1" applyFill="1" applyBorder="1" applyAlignment="1">
      <alignment horizontal="right" vertical="center"/>
    </xf>
    <xf numFmtId="2" fontId="11" fillId="0" borderId="10" xfId="1" applyNumberFormat="1" applyFont="1" applyFill="1" applyBorder="1" applyAlignment="1">
      <alignment horizontal="right" vertical="center"/>
    </xf>
    <xf numFmtId="2" fontId="11" fillId="0" borderId="13" xfId="1" applyNumberFormat="1" applyFont="1" applyFill="1" applyBorder="1" applyAlignment="1">
      <alignment horizontal="right" vertical="center"/>
    </xf>
    <xf numFmtId="2" fontId="12" fillId="0" borderId="16" xfId="1" applyNumberFormat="1" applyFont="1" applyFill="1" applyBorder="1"/>
    <xf numFmtId="2" fontId="8" fillId="0" borderId="11" xfId="1" applyNumberFormat="1" applyFont="1" applyFill="1" applyBorder="1" applyAlignment="1">
      <alignment horizontal="right" vertical="center"/>
    </xf>
    <xf numFmtId="0" fontId="0" fillId="0" borderId="22" xfId="0" applyBorder="1"/>
    <xf numFmtId="0" fontId="0" fillId="0" borderId="23" xfId="0" applyBorder="1"/>
    <xf numFmtId="0" fontId="9" fillId="0" borderId="16" xfId="0" applyFont="1" applyBorder="1"/>
    <xf numFmtId="1" fontId="8" fillId="0" borderId="16" xfId="1" applyNumberFormat="1" applyFont="1" applyFill="1" applyBorder="1" applyAlignment="1">
      <alignment horizontal="right" vertical="center"/>
    </xf>
    <xf numFmtId="2" fontId="8" fillId="0" borderId="26" xfId="1" applyNumberFormat="1" applyFont="1" applyFill="1" applyBorder="1" applyAlignment="1">
      <alignment horizontal="right" vertical="center"/>
    </xf>
    <xf numFmtId="2" fontId="7" fillId="0" borderId="4" xfId="1" applyNumberFormat="1" applyFont="1" applyFill="1" applyBorder="1"/>
    <xf numFmtId="0" fontId="8" fillId="0" borderId="16" xfId="0" applyFont="1" applyBorder="1"/>
    <xf numFmtId="0" fontId="8" fillId="0" borderId="10" xfId="0" applyFont="1" applyBorder="1"/>
    <xf numFmtId="0" fontId="8" fillId="0" borderId="13" xfId="0" applyFont="1" applyBorder="1"/>
    <xf numFmtId="0" fontId="7" fillId="0" borderId="14" xfId="1" applyFont="1" applyFill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right"/>
    </xf>
    <xf numFmtId="2" fontId="1" fillId="0" borderId="4" xfId="0" applyNumberFormat="1" applyFont="1" applyBorder="1" applyAlignment="1">
      <alignment horizontal="right"/>
    </xf>
    <xf numFmtId="0" fontId="9" fillId="0" borderId="18" xfId="0" applyFont="1" applyBorder="1"/>
    <xf numFmtId="0" fontId="7" fillId="0" borderId="6" xfId="1" applyFont="1" applyFill="1" applyBorder="1" applyAlignment="1">
      <alignment horizontal="center" vertical="center"/>
    </xf>
    <xf numFmtId="2" fontId="7" fillId="0" borderId="28" xfId="1" applyNumberFormat="1" applyFont="1" applyFill="1" applyBorder="1"/>
    <xf numFmtId="0" fontId="9" fillId="0" borderId="0" xfId="0" applyFont="1" applyBorder="1"/>
    <xf numFmtId="2" fontId="8" fillId="0" borderId="9" xfId="1" applyNumberFormat="1" applyFont="1" applyFill="1" applyBorder="1" applyAlignment="1">
      <alignment horizontal="right" vertical="center"/>
    </xf>
    <xf numFmtId="0" fontId="10" fillId="0" borderId="10" xfId="0" applyFont="1" applyBorder="1"/>
    <xf numFmtId="0" fontId="10" fillId="0" borderId="15" xfId="0" applyFont="1" applyBorder="1"/>
    <xf numFmtId="2" fontId="8" fillId="0" borderId="0" xfId="0" applyNumberFormat="1" applyFont="1"/>
    <xf numFmtId="2" fontId="8" fillId="0" borderId="15" xfId="1" applyNumberFormat="1" applyFont="1" applyFill="1" applyBorder="1" applyAlignment="1">
      <alignment horizontal="right" vertical="center"/>
    </xf>
    <xf numFmtId="0" fontId="1" fillId="0" borderId="0" xfId="0" applyFont="1"/>
    <xf numFmtId="0" fontId="14" fillId="0" borderId="14" xfId="0" applyFont="1" applyBorder="1" applyAlignment="1"/>
    <xf numFmtId="0" fontId="14" fillId="0" borderId="5" xfId="0" applyFont="1" applyBorder="1" applyAlignment="1"/>
    <xf numFmtId="0" fontId="1" fillId="0" borderId="4" xfId="0" applyFont="1" applyBorder="1" applyAlignment="1"/>
    <xf numFmtId="0" fontId="7" fillId="0" borderId="5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right" vertical="center"/>
    </xf>
    <xf numFmtId="2" fontId="15" fillId="0" borderId="4" xfId="1" applyNumberFormat="1" applyFont="1" applyFill="1" applyBorder="1" applyAlignment="1">
      <alignment horizontal="right" vertical="center"/>
    </xf>
    <xf numFmtId="0" fontId="10" fillId="0" borderId="11" xfId="0" applyFont="1" applyBorder="1"/>
    <xf numFmtId="0" fontId="14" fillId="0" borderId="4" xfId="0" applyFont="1" applyBorder="1" applyAlignment="1"/>
    <xf numFmtId="0" fontId="7" fillId="0" borderId="7" xfId="1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6" fillId="0" borderId="0" xfId="1" applyFont="1" applyFill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7" fillId="0" borderId="0" xfId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/>
    <xf numFmtId="0" fontId="7" fillId="0" borderId="0" xfId="1" applyFont="1" applyFill="1" applyBorder="1" applyAlignment="1">
      <alignment horizontal="left" vertical="center"/>
    </xf>
    <xf numFmtId="0" fontId="14" fillId="0" borderId="0" xfId="0" applyFont="1" applyAlignment="1"/>
    <xf numFmtId="2" fontId="16" fillId="0" borderId="0" xfId="0" applyNumberFormat="1" applyFont="1"/>
    <xf numFmtId="0" fontId="17" fillId="0" borderId="0" xfId="0" applyFont="1" applyAlignment="1"/>
    <xf numFmtId="0" fontId="0" fillId="0" borderId="0" xfId="0" applyAlignment="1"/>
    <xf numFmtId="2" fontId="1" fillId="0" borderId="0" xfId="0" applyNumberFormat="1" applyFont="1" applyAlignment="1"/>
    <xf numFmtId="0" fontId="16" fillId="0" borderId="0" xfId="0" applyFont="1" applyAlignment="1"/>
    <xf numFmtId="0" fontId="18" fillId="0" borderId="0" xfId="0" applyFont="1" applyAlignment="1"/>
    <xf numFmtId="0" fontId="2" fillId="0" borderId="0" xfId="0" applyFont="1" applyAlignment="1"/>
    <xf numFmtId="2" fontId="1" fillId="0" borderId="0" xfId="0" applyNumberFormat="1" applyFont="1"/>
    <xf numFmtId="0" fontId="8" fillId="0" borderId="25" xfId="1" applyFont="1" applyFill="1" applyBorder="1" applyAlignment="1">
      <alignment horizontal="right" vertical="center"/>
    </xf>
    <xf numFmtId="0" fontId="8" fillId="0" borderId="21" xfId="1" applyFont="1" applyFill="1" applyBorder="1" applyAlignment="1">
      <alignment horizontal="right" vertical="center"/>
    </xf>
    <xf numFmtId="0" fontId="8" fillId="0" borderId="29" xfId="0" applyFont="1" applyBorder="1"/>
    <xf numFmtId="2" fontId="8" fillId="0" borderId="16" xfId="0" applyNumberFormat="1" applyFont="1" applyBorder="1"/>
    <xf numFmtId="0" fontId="7" fillId="0" borderId="12" xfId="1" applyFont="1" applyFill="1" applyBorder="1" applyAlignment="1">
      <alignment horizontal="center" vertical="center"/>
    </xf>
    <xf numFmtId="2" fontId="8" fillId="0" borderId="29" xfId="0" applyNumberFormat="1" applyFont="1" applyBorder="1"/>
    <xf numFmtId="2" fontId="8" fillId="0" borderId="7" xfId="1" applyNumberFormat="1" applyFont="1" applyFill="1" applyBorder="1" applyAlignment="1">
      <alignment horizontal="center" vertical="center"/>
    </xf>
    <xf numFmtId="0" fontId="10" fillId="0" borderId="29" xfId="0" applyFont="1" applyBorder="1"/>
    <xf numFmtId="1" fontId="8" fillId="0" borderId="29" xfId="1" applyNumberFormat="1" applyFont="1" applyFill="1" applyBorder="1" applyAlignment="1">
      <alignment horizontal="right" vertical="center"/>
    </xf>
    <xf numFmtId="0" fontId="1" fillId="0" borderId="0" xfId="0" applyFont="1" applyBorder="1"/>
    <xf numFmtId="2" fontId="12" fillId="0" borderId="29" xfId="1" applyNumberFormat="1" applyFont="1" applyFill="1" applyBorder="1"/>
    <xf numFmtId="0" fontId="9" fillId="0" borderId="25" xfId="0" applyFont="1" applyBorder="1"/>
    <xf numFmtId="0" fontId="0" fillId="0" borderId="30" xfId="0" applyBorder="1"/>
    <xf numFmtId="0" fontId="0" fillId="0" borderId="31" xfId="0" applyBorder="1"/>
    <xf numFmtId="0" fontId="14" fillId="0" borderId="3" xfId="0" applyFont="1" applyBorder="1" applyAlignment="1"/>
    <xf numFmtId="164" fontId="8" fillId="0" borderId="12" xfId="1" applyNumberFormat="1" applyFont="1" applyFill="1" applyBorder="1" applyAlignment="1">
      <alignment horizontal="right" vertical="center"/>
    </xf>
    <xf numFmtId="0" fontId="10" fillId="0" borderId="13" xfId="0" applyFont="1" applyBorder="1"/>
    <xf numFmtId="0" fontId="10" fillId="0" borderId="16" xfId="0" applyFont="1" applyBorder="1"/>
    <xf numFmtId="0" fontId="10" fillId="0" borderId="20" xfId="0" applyFont="1" applyBorder="1"/>
    <xf numFmtId="0" fontId="7" fillId="0" borderId="14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right" vertical="center"/>
    </xf>
    <xf numFmtId="2" fontId="8" fillId="0" borderId="10" xfId="0" applyNumberFormat="1" applyFont="1" applyBorder="1"/>
    <xf numFmtId="2" fontId="12" fillId="0" borderId="10" xfId="1" applyNumberFormat="1" applyFont="1" applyFill="1" applyBorder="1"/>
    <xf numFmtId="2" fontId="8" fillId="0" borderId="19" xfId="1" applyNumberFormat="1" applyFont="1" applyFill="1" applyBorder="1" applyAlignment="1">
      <alignment horizontal="right" vertical="center"/>
    </xf>
    <xf numFmtId="2" fontId="8" fillId="0" borderId="16" xfId="1" applyNumberFormat="1" applyFont="1" applyFill="1" applyBorder="1" applyAlignment="1">
      <alignment horizontal="right" vertical="center"/>
    </xf>
    <xf numFmtId="0" fontId="12" fillId="0" borderId="16" xfId="0" applyFont="1" applyBorder="1" applyAlignment="1"/>
    <xf numFmtId="0" fontId="10" fillId="0" borderId="9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right" vertical="center"/>
    </xf>
    <xf numFmtId="0" fontId="10" fillId="0" borderId="10" xfId="1" applyFont="1" applyFill="1" applyBorder="1" applyAlignment="1">
      <alignment horizontal="center"/>
    </xf>
    <xf numFmtId="2" fontId="8" fillId="0" borderId="17" xfId="1" applyNumberFormat="1" applyFont="1" applyFill="1" applyBorder="1" applyAlignment="1">
      <alignment horizontal="right" vertical="center"/>
    </xf>
    <xf numFmtId="0" fontId="14" fillId="0" borderId="18" xfId="0" applyFont="1" applyBorder="1"/>
    <xf numFmtId="0" fontId="14" fillId="0" borderId="8" xfId="0" applyFont="1" applyBorder="1"/>
    <xf numFmtId="0" fontId="14" fillId="0" borderId="0" xfId="0" applyFont="1" applyBorder="1"/>
    <xf numFmtId="0" fontId="10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right" vertical="center"/>
    </xf>
    <xf numFmtId="2" fontId="8" fillId="0" borderId="13" xfId="1" applyNumberFormat="1" applyFont="1" applyFill="1" applyBorder="1" applyAlignment="1">
      <alignment horizontal="right" vertical="center"/>
    </xf>
    <xf numFmtId="0" fontId="14" fillId="0" borderId="22" xfId="0" applyFont="1" applyBorder="1"/>
    <xf numFmtId="0" fontId="14" fillId="0" borderId="23" xfId="0" applyFont="1" applyBorder="1"/>
    <xf numFmtId="0" fontId="7" fillId="0" borderId="24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right" vertical="center"/>
    </xf>
    <xf numFmtId="164" fontId="8" fillId="0" borderId="16" xfId="1" applyNumberFormat="1" applyFont="1" applyFill="1" applyBorder="1" applyAlignment="1">
      <alignment horizontal="right" vertical="center"/>
    </xf>
    <xf numFmtId="0" fontId="14" fillId="0" borderId="24" xfId="0" applyFont="1" applyBorder="1" applyAlignment="1"/>
    <xf numFmtId="0" fontId="14" fillId="0" borderId="33" xfId="0" applyFont="1" applyBorder="1" applyAlignment="1"/>
    <xf numFmtId="0" fontId="14" fillId="0" borderId="34" xfId="0" applyFont="1" applyBorder="1" applyAlignment="1"/>
    <xf numFmtId="0" fontId="0" fillId="0" borderId="14" xfId="0" applyBorder="1" applyAlignment="1"/>
    <xf numFmtId="0" fontId="0" fillId="0" borderId="5" xfId="0" applyBorder="1" applyAlignment="1"/>
    <xf numFmtId="0" fontId="0" fillId="0" borderId="4" xfId="0" applyBorder="1" applyAlignment="1"/>
    <xf numFmtId="0" fontId="0" fillId="0" borderId="32" xfId="0" applyBorder="1"/>
    <xf numFmtId="2" fontId="10" fillId="0" borderId="0" xfId="0" applyNumberFormat="1" applyFont="1" applyBorder="1"/>
    <xf numFmtId="0" fontId="10" fillId="0" borderId="0" xfId="0" applyFont="1" applyBorder="1"/>
    <xf numFmtId="2" fontId="8" fillId="0" borderId="0" xfId="1" applyNumberFormat="1" applyFont="1" applyFill="1" applyBorder="1" applyAlignment="1">
      <alignment horizontal="right" vertical="center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top" wrapText="1"/>
    </xf>
    <xf numFmtId="0" fontId="19" fillId="2" borderId="0" xfId="0" applyFont="1" applyFill="1" applyAlignment="1">
      <alignment vertical="top" wrapText="1"/>
    </xf>
    <xf numFmtId="2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1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 wrapText="1"/>
    </xf>
    <xf numFmtId="4" fontId="8" fillId="0" borderId="10" xfId="1" applyNumberFormat="1" applyFont="1" applyFill="1" applyBorder="1" applyAlignment="1">
      <alignment horizontal="right" vertical="center"/>
    </xf>
    <xf numFmtId="4" fontId="10" fillId="0" borderId="10" xfId="0" applyNumberFormat="1" applyFont="1" applyBorder="1"/>
    <xf numFmtId="0" fontId="10" fillId="0" borderId="10" xfId="1" applyFont="1" applyFill="1" applyBorder="1" applyAlignment="1">
      <alignment horizontal="center" vertical="center"/>
    </xf>
    <xf numFmtId="4" fontId="10" fillId="0" borderId="10" xfId="0" applyNumberFormat="1" applyFont="1" applyBorder="1" applyAlignment="1">
      <alignment horizontal="center"/>
    </xf>
    <xf numFmtId="14" fontId="10" fillId="0" borderId="10" xfId="1" applyNumberFormat="1" applyFont="1" applyFill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" fontId="14" fillId="0" borderId="10" xfId="0" applyNumberFormat="1" applyFont="1" applyBorder="1"/>
    <xf numFmtId="4" fontId="17" fillId="0" borderId="0" xfId="0" applyNumberFormat="1" applyFont="1" applyBorder="1"/>
    <xf numFmtId="0" fontId="8" fillId="0" borderId="10" xfId="1" applyFont="1" applyFill="1" applyBorder="1" applyAlignment="1">
      <alignment horizontal="center" vertical="center"/>
    </xf>
    <xf numFmtId="1" fontId="8" fillId="0" borderId="10" xfId="1" applyNumberFormat="1" applyFont="1" applyFill="1" applyBorder="1" applyAlignment="1">
      <alignment horizontal="center" vertical="center"/>
    </xf>
    <xf numFmtId="1" fontId="17" fillId="0" borderId="0" xfId="0" applyNumberFormat="1" applyFont="1" applyBorder="1" applyAlignment="1">
      <alignment horizontal="center"/>
    </xf>
    <xf numFmtId="4" fontId="17" fillId="3" borderId="10" xfId="0" applyNumberFormat="1" applyFont="1" applyFill="1" applyBorder="1"/>
    <xf numFmtId="1" fontId="17" fillId="3" borderId="10" xfId="0" applyNumberFormat="1" applyFont="1" applyFill="1" applyBorder="1" applyAlignment="1">
      <alignment horizontal="center"/>
    </xf>
    <xf numFmtId="0" fontId="17" fillId="3" borderId="10" xfId="1" applyFont="1" applyFill="1" applyBorder="1" applyAlignment="1">
      <alignment horizontal="center" vertical="center"/>
    </xf>
    <xf numFmtId="4" fontId="2" fillId="3" borderId="10" xfId="0" applyNumberFormat="1" applyFont="1" applyFill="1" applyBorder="1"/>
    <xf numFmtId="4" fontId="8" fillId="0" borderId="10" xfId="0" applyNumberFormat="1" applyFont="1" applyBorder="1"/>
    <xf numFmtId="17" fontId="10" fillId="0" borderId="10" xfId="0" applyNumberFormat="1" applyFont="1" applyBorder="1"/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1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35" xfId="0" applyFont="1" applyBorder="1" applyAlignment="1"/>
    <xf numFmtId="0" fontId="0" fillId="0" borderId="27" xfId="0" applyBorder="1" applyAlignment="1"/>
    <xf numFmtId="0" fontId="0" fillId="0" borderId="36" xfId="0" applyBorder="1" applyAlignment="1"/>
    <xf numFmtId="0" fontId="6" fillId="0" borderId="14" xfId="1" applyFont="1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4" fillId="0" borderId="27" xfId="0" applyFont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4"/>
  <sheetViews>
    <sheetView workbookViewId="0">
      <selection activeCell="A2" sqref="A2:F2"/>
    </sheetView>
  </sheetViews>
  <sheetFormatPr defaultRowHeight="15"/>
  <cols>
    <col min="1" max="1" width="11.140625" customWidth="1"/>
    <col min="2" max="2" width="20" customWidth="1"/>
    <col min="3" max="3" width="11.85546875" customWidth="1"/>
    <col min="4" max="4" width="14.5703125" customWidth="1"/>
    <col min="5" max="5" width="16.140625" style="85" customWidth="1"/>
    <col min="6" max="6" width="15.7109375" customWidth="1"/>
  </cols>
  <sheetData>
    <row r="1" spans="1:6" ht="15" customHeight="1" thickBot="1">
      <c r="A1" s="170"/>
      <c r="B1" s="170"/>
      <c r="C1" s="170"/>
      <c r="D1" s="170"/>
      <c r="E1" s="170"/>
      <c r="F1" s="170"/>
    </row>
    <row r="2" spans="1:6" ht="15" customHeight="1">
      <c r="A2" s="171" t="s">
        <v>264</v>
      </c>
      <c r="B2" s="172"/>
      <c r="C2" s="172"/>
      <c r="D2" s="172"/>
      <c r="E2" s="172"/>
      <c r="F2" s="173"/>
    </row>
    <row r="3" spans="1:6" ht="15.75" customHeight="1" thickBot="1">
      <c r="A3" s="135"/>
      <c r="B3" s="1"/>
      <c r="C3" s="1" t="s">
        <v>98</v>
      </c>
      <c r="D3" s="1"/>
      <c r="E3" s="1"/>
      <c r="F3" s="2"/>
    </row>
    <row r="4" spans="1:6" ht="16.5" thickBot="1">
      <c r="A4" s="3" t="s">
        <v>0</v>
      </c>
      <c r="B4" s="4" t="s">
        <v>1</v>
      </c>
      <c r="C4" s="4" t="s">
        <v>2</v>
      </c>
      <c r="D4" s="5" t="s">
        <v>3</v>
      </c>
      <c r="E4" s="92" t="s">
        <v>4</v>
      </c>
      <c r="F4" s="6" t="s">
        <v>5</v>
      </c>
    </row>
    <row r="5" spans="1:6" s="58" customFormat="1" ht="15.75">
      <c r="A5" s="55" t="s">
        <v>13</v>
      </c>
      <c r="B5" s="114" t="s">
        <v>14</v>
      </c>
      <c r="C5" s="115">
        <v>19</v>
      </c>
      <c r="D5" s="12">
        <v>2.2900000000000001E-4</v>
      </c>
      <c r="E5" s="112">
        <v>4856.59</v>
      </c>
      <c r="F5" s="35">
        <f>C5*D5*E5</f>
        <v>21.131023089999999</v>
      </c>
    </row>
    <row r="6" spans="1:6" s="58" customFormat="1" ht="15.75">
      <c r="A6" s="55"/>
      <c r="B6" s="116" t="s">
        <v>7</v>
      </c>
      <c r="C6" s="11">
        <v>32</v>
      </c>
      <c r="D6" s="12">
        <v>2.22E-4</v>
      </c>
      <c r="E6" s="112">
        <v>4856.59</v>
      </c>
      <c r="F6" s="35">
        <f>C6*D6*E6</f>
        <v>34.501215360000003</v>
      </c>
    </row>
    <row r="7" spans="1:6" s="58" customFormat="1" ht="15.75">
      <c r="A7" s="55"/>
      <c r="B7" s="65" t="s">
        <v>8</v>
      </c>
      <c r="C7" s="29">
        <v>272</v>
      </c>
      <c r="D7" s="101">
        <v>2.1499999999999999E-4</v>
      </c>
      <c r="E7" s="112">
        <v>4856.59</v>
      </c>
      <c r="F7" s="117">
        <f>C7*D7*E7</f>
        <v>284.01338320000002</v>
      </c>
    </row>
    <row r="8" spans="1:6" s="58" customFormat="1" ht="15.75">
      <c r="A8" s="118"/>
      <c r="B8" s="65" t="s">
        <v>9</v>
      </c>
      <c r="C8" s="29">
        <v>63</v>
      </c>
      <c r="D8" s="12">
        <v>2.22E-4</v>
      </c>
      <c r="E8" s="112">
        <v>4856.59</v>
      </c>
      <c r="F8" s="117">
        <f>C8*D8*E8</f>
        <v>67.924267740000005</v>
      </c>
    </row>
    <row r="9" spans="1:6" s="58" customFormat="1" ht="15.75">
      <c r="A9" s="118"/>
      <c r="B9" s="65" t="s">
        <v>10</v>
      </c>
      <c r="C9" s="29">
        <v>236</v>
      </c>
      <c r="D9" s="12">
        <v>2.2900000000000001E-4</v>
      </c>
      <c r="E9" s="112">
        <v>4856.59</v>
      </c>
      <c r="F9" s="117">
        <f>C9*D9*E9</f>
        <v>262.46954995999999</v>
      </c>
    </row>
    <row r="10" spans="1:6" s="58" customFormat="1" ht="15.75">
      <c r="A10" s="118"/>
      <c r="B10" s="54" t="s">
        <v>11</v>
      </c>
      <c r="C10" s="13">
        <v>262</v>
      </c>
      <c r="D10" s="12">
        <v>2.22E-4</v>
      </c>
      <c r="E10" s="112">
        <v>4856.59</v>
      </c>
      <c r="F10" s="117">
        <f t="shared" ref="F10" si="0">C10*D10*E10</f>
        <v>282.47870076000004</v>
      </c>
    </row>
    <row r="11" spans="1:6" s="58" customFormat="1" ht="15.75">
      <c r="A11" s="119"/>
      <c r="B11" s="102" t="s">
        <v>69</v>
      </c>
      <c r="C11" s="18">
        <v>594</v>
      </c>
      <c r="D11" s="12">
        <v>2.2900000000000001E-4</v>
      </c>
      <c r="E11" s="112">
        <v>4856.59</v>
      </c>
      <c r="F11" s="111">
        <f>E11*D11*C11</f>
        <v>660.62251134000007</v>
      </c>
    </row>
    <row r="12" spans="1:6" s="58" customFormat="1" ht="15.75">
      <c r="A12" s="120"/>
      <c r="B12" s="54" t="s">
        <v>84</v>
      </c>
      <c r="C12" s="13">
        <v>28</v>
      </c>
      <c r="D12" s="11">
        <v>2.2900000000000001E-4</v>
      </c>
      <c r="E12" s="112">
        <v>4856.59</v>
      </c>
      <c r="F12" s="111">
        <f>E12*D12*C12</f>
        <v>31.140455080000002</v>
      </c>
    </row>
    <row r="13" spans="1:6" s="58" customFormat="1" ht="16.5" thickBot="1">
      <c r="A13" s="120"/>
      <c r="B13" s="54" t="s">
        <v>85</v>
      </c>
      <c r="C13" s="13">
        <v>147</v>
      </c>
      <c r="D13" s="11">
        <v>2.2900000000000001E-4</v>
      </c>
      <c r="E13" s="8">
        <v>4508.26</v>
      </c>
      <c r="F13" s="53">
        <f t="shared" ref="F13" si="1">C13*D13*E13</f>
        <v>151.76155638</v>
      </c>
    </row>
    <row r="14" spans="1:6" s="58" customFormat="1" ht="16.5" thickBot="1">
      <c r="A14" s="6" t="s">
        <v>5</v>
      </c>
      <c r="B14" s="59"/>
      <c r="C14" s="60"/>
      <c r="D14" s="60"/>
      <c r="E14" s="66"/>
      <c r="F14" s="28">
        <f>SUM(F5:F13)</f>
        <v>1796.0426629100002</v>
      </c>
    </row>
    <row r="15" spans="1:6" s="58" customFormat="1" ht="15.75">
      <c r="A15" s="104" t="s">
        <v>15</v>
      </c>
      <c r="B15" s="121" t="s">
        <v>16</v>
      </c>
      <c r="C15" s="122">
        <v>21</v>
      </c>
      <c r="D15" s="12">
        <v>2.22E-4</v>
      </c>
      <c r="E15" s="112">
        <v>4856.59</v>
      </c>
      <c r="F15" s="112">
        <f>C15*D15*E15</f>
        <v>22.641422580000004</v>
      </c>
    </row>
    <row r="16" spans="1:6" s="58" customFormat="1" ht="15.75">
      <c r="A16" s="104"/>
      <c r="B16" s="54" t="s">
        <v>8</v>
      </c>
      <c r="C16" s="13">
        <v>272</v>
      </c>
      <c r="D16" s="101">
        <v>2.1499999999999999E-4</v>
      </c>
      <c r="E16" s="112">
        <v>4856.59</v>
      </c>
      <c r="F16" s="8">
        <f>C16*D16*E16</f>
        <v>284.01338320000002</v>
      </c>
    </row>
    <row r="17" spans="1:6" s="58" customFormat="1" ht="15.75">
      <c r="A17" s="118"/>
      <c r="B17" s="65" t="s">
        <v>9</v>
      </c>
      <c r="C17" s="29">
        <v>63</v>
      </c>
      <c r="D17" s="12">
        <v>2.22E-4</v>
      </c>
      <c r="E17" s="112">
        <v>4856.59</v>
      </c>
      <c r="F17" s="8">
        <f>C17*D17*E17</f>
        <v>67.924267740000005</v>
      </c>
    </row>
    <row r="18" spans="1:6" s="58" customFormat="1" ht="15.75">
      <c r="A18" s="118"/>
      <c r="B18" s="65" t="s">
        <v>10</v>
      </c>
      <c r="C18" s="29">
        <v>236</v>
      </c>
      <c r="D18" s="12">
        <v>2.2900000000000001E-4</v>
      </c>
      <c r="E18" s="112">
        <v>4856.59</v>
      </c>
      <c r="F18" s="8">
        <f>C18*D18*E18</f>
        <v>262.46954995999999</v>
      </c>
    </row>
    <row r="19" spans="1:6" s="58" customFormat="1" ht="15.75">
      <c r="A19" s="118"/>
      <c r="B19" s="54" t="s">
        <v>11</v>
      </c>
      <c r="C19" s="13">
        <v>262</v>
      </c>
      <c r="D19" s="12">
        <v>2.22E-4</v>
      </c>
      <c r="E19" s="112">
        <v>4856.59</v>
      </c>
      <c r="F19" s="8">
        <f t="shared" ref="F19" si="2">C19*D19*E19</f>
        <v>282.47870076000004</v>
      </c>
    </row>
    <row r="20" spans="1:6" s="58" customFormat="1" ht="15.75">
      <c r="A20" s="119"/>
      <c r="B20" s="102" t="s">
        <v>69</v>
      </c>
      <c r="C20" s="18">
        <v>594</v>
      </c>
      <c r="D20" s="12">
        <v>2.2900000000000001E-4</v>
      </c>
      <c r="E20" s="112">
        <v>4856.59</v>
      </c>
      <c r="F20" s="123">
        <f>E20*D20*C20</f>
        <v>660.62251134000007</v>
      </c>
    </row>
    <row r="21" spans="1:6" s="58" customFormat="1" ht="15.75">
      <c r="A21" s="120"/>
      <c r="B21" s="54" t="s">
        <v>84</v>
      </c>
      <c r="C21" s="13">
        <v>28</v>
      </c>
      <c r="D21" s="11">
        <v>2.2900000000000001E-4</v>
      </c>
      <c r="E21" s="112">
        <v>4856.59</v>
      </c>
      <c r="F21" s="111">
        <f>E21*D21*C21</f>
        <v>31.140455080000002</v>
      </c>
    </row>
    <row r="22" spans="1:6" s="58" customFormat="1" ht="16.5" thickBot="1">
      <c r="A22" s="120"/>
      <c r="B22" s="54" t="s">
        <v>85</v>
      </c>
      <c r="C22" s="13">
        <v>147</v>
      </c>
      <c r="D22" s="11">
        <v>2.2900000000000001E-4</v>
      </c>
      <c r="E22" s="8">
        <v>4508.26</v>
      </c>
      <c r="F22" s="53">
        <f t="shared" ref="F22" si="3">C22*D22*E22</f>
        <v>151.76155638</v>
      </c>
    </row>
    <row r="23" spans="1:6" s="58" customFormat="1" ht="16.5" thickBot="1">
      <c r="A23" s="6" t="s">
        <v>5</v>
      </c>
      <c r="B23" s="59"/>
      <c r="C23" s="60"/>
      <c r="D23" s="60"/>
      <c r="E23" s="66"/>
      <c r="F23" s="28">
        <f>SUM(F15:F22)</f>
        <v>1763.0518470400002</v>
      </c>
    </row>
    <row r="24" spans="1:6" s="58" customFormat="1" ht="15.75">
      <c r="A24" s="55" t="s">
        <v>17</v>
      </c>
      <c r="B24" s="65" t="s">
        <v>18</v>
      </c>
      <c r="C24" s="29">
        <v>262</v>
      </c>
      <c r="D24" s="101">
        <v>2.1499999999999999E-4</v>
      </c>
      <c r="E24" s="113">
        <v>4856.59</v>
      </c>
      <c r="F24" s="35">
        <f>C24*D24*E24</f>
        <v>273.57171469999997</v>
      </c>
    </row>
    <row r="25" spans="1:6" s="58" customFormat="1" ht="15.75">
      <c r="A25" s="118"/>
      <c r="B25" s="65" t="s">
        <v>9</v>
      </c>
      <c r="C25" s="29">
        <v>63</v>
      </c>
      <c r="D25" s="12">
        <v>2.22E-4</v>
      </c>
      <c r="E25" s="113">
        <v>4856.59</v>
      </c>
      <c r="F25" s="35">
        <f>C25*D25*E25</f>
        <v>67.924267740000005</v>
      </c>
    </row>
    <row r="26" spans="1:6" s="58" customFormat="1" ht="15.75">
      <c r="A26" s="118"/>
      <c r="B26" s="65" t="s">
        <v>10</v>
      </c>
      <c r="C26" s="29">
        <v>236</v>
      </c>
      <c r="D26" s="12">
        <v>2.2900000000000001E-4</v>
      </c>
      <c r="E26" s="113">
        <v>4856.59</v>
      </c>
      <c r="F26" s="35">
        <f>C26*D26*E26</f>
        <v>262.46954995999999</v>
      </c>
    </row>
    <row r="27" spans="1:6" s="58" customFormat="1" ht="15.75">
      <c r="A27" s="118"/>
      <c r="B27" s="54" t="s">
        <v>11</v>
      </c>
      <c r="C27" s="13">
        <v>262</v>
      </c>
      <c r="D27" s="12">
        <v>2.22E-4</v>
      </c>
      <c r="E27" s="113">
        <v>4856.59</v>
      </c>
      <c r="F27" s="117">
        <f t="shared" ref="F27" si="4">C27*D27*E27</f>
        <v>282.47870076000004</v>
      </c>
    </row>
    <row r="28" spans="1:6" s="58" customFormat="1" ht="15.75">
      <c r="A28" s="119"/>
      <c r="B28" s="102" t="s">
        <v>69</v>
      </c>
      <c r="C28" s="18">
        <v>594</v>
      </c>
      <c r="D28" s="12">
        <v>2.2900000000000001E-4</v>
      </c>
      <c r="E28" s="113">
        <v>4856.59</v>
      </c>
      <c r="F28" s="111">
        <f>E28*D28*C28</f>
        <v>660.62251134000007</v>
      </c>
    </row>
    <row r="29" spans="1:6" s="58" customFormat="1" ht="15.75">
      <c r="A29" s="120"/>
      <c r="B29" s="54" t="s">
        <v>84</v>
      </c>
      <c r="C29" s="13">
        <v>28</v>
      </c>
      <c r="D29" s="11">
        <v>2.2900000000000001E-4</v>
      </c>
      <c r="E29" s="113">
        <v>4856.59</v>
      </c>
      <c r="F29" s="111">
        <f>E29*D29*C29</f>
        <v>31.140455080000002</v>
      </c>
    </row>
    <row r="30" spans="1:6" s="58" customFormat="1" ht="16.5" thickBot="1">
      <c r="A30" s="120"/>
      <c r="B30" s="54" t="s">
        <v>85</v>
      </c>
      <c r="C30" s="13">
        <v>147</v>
      </c>
      <c r="D30" s="11">
        <v>2.2900000000000001E-4</v>
      </c>
      <c r="E30" s="8">
        <v>4508.26</v>
      </c>
      <c r="F30" s="53">
        <f t="shared" ref="F30" si="5">C30*D30*E30</f>
        <v>151.76155638</v>
      </c>
    </row>
    <row r="31" spans="1:6" s="58" customFormat="1" ht="16.5" thickBot="1">
      <c r="A31" s="6" t="s">
        <v>5</v>
      </c>
      <c r="B31" s="59"/>
      <c r="C31" s="60"/>
      <c r="D31" s="60"/>
      <c r="E31" s="66"/>
      <c r="F31" s="28">
        <f>SUM(F24:F30)</f>
        <v>1729.9687559600002</v>
      </c>
    </row>
    <row r="32" spans="1:6" s="58" customFormat="1" ht="15.75">
      <c r="A32" s="55" t="s">
        <v>19</v>
      </c>
      <c r="B32" s="65" t="s">
        <v>20</v>
      </c>
      <c r="C32" s="29">
        <v>232</v>
      </c>
      <c r="D32" s="101">
        <v>2.1499999999999999E-4</v>
      </c>
      <c r="E32" s="34">
        <v>4856.59</v>
      </c>
      <c r="F32" s="35">
        <f>C32*D32*E32</f>
        <v>242.2467092</v>
      </c>
    </row>
    <row r="33" spans="1:6" s="58" customFormat="1" ht="15.75">
      <c r="A33" s="118"/>
      <c r="B33" s="65" t="s">
        <v>9</v>
      </c>
      <c r="C33" s="29">
        <v>63</v>
      </c>
      <c r="D33" s="12">
        <v>2.22E-4</v>
      </c>
      <c r="E33" s="34">
        <v>4856.59</v>
      </c>
      <c r="F33" s="35">
        <f>C33*D33*E33</f>
        <v>67.924267740000005</v>
      </c>
    </row>
    <row r="34" spans="1:6" s="58" customFormat="1" ht="15.75">
      <c r="A34" s="118"/>
      <c r="B34" s="65" t="s">
        <v>10</v>
      </c>
      <c r="C34" s="29">
        <v>236</v>
      </c>
      <c r="D34" s="12">
        <v>2.2900000000000001E-4</v>
      </c>
      <c r="E34" s="34">
        <v>4856.59</v>
      </c>
      <c r="F34" s="35">
        <f>C34*D34*E34</f>
        <v>262.46954995999999</v>
      </c>
    </row>
    <row r="35" spans="1:6" s="58" customFormat="1" ht="15.75">
      <c r="A35" s="118"/>
      <c r="B35" s="54" t="s">
        <v>11</v>
      </c>
      <c r="C35" s="13">
        <v>262</v>
      </c>
      <c r="D35" s="12">
        <v>2.22E-4</v>
      </c>
      <c r="E35" s="34">
        <v>4856.59</v>
      </c>
      <c r="F35" s="117">
        <f t="shared" ref="F35" si="6">C35*D35*E35</f>
        <v>282.47870076000004</v>
      </c>
    </row>
    <row r="36" spans="1:6" s="58" customFormat="1" ht="15.75">
      <c r="A36" s="119"/>
      <c r="B36" s="102" t="s">
        <v>69</v>
      </c>
      <c r="C36" s="18">
        <v>594</v>
      </c>
      <c r="D36" s="12">
        <v>2.2900000000000001E-4</v>
      </c>
      <c r="E36" s="34">
        <v>4856.59</v>
      </c>
      <c r="F36" s="111">
        <f>E36*D36*C36</f>
        <v>660.62251134000007</v>
      </c>
    </row>
    <row r="37" spans="1:6" s="58" customFormat="1" ht="15.75">
      <c r="A37" s="120"/>
      <c r="B37" s="54" t="s">
        <v>84</v>
      </c>
      <c r="C37" s="13">
        <v>28</v>
      </c>
      <c r="D37" s="11">
        <v>2.2900000000000001E-4</v>
      </c>
      <c r="E37" s="34">
        <v>4856.59</v>
      </c>
      <c r="F37" s="111">
        <f>E37*D37*C37</f>
        <v>31.140455080000002</v>
      </c>
    </row>
    <row r="38" spans="1:6" s="58" customFormat="1" ht="16.5" thickBot="1">
      <c r="A38" s="120"/>
      <c r="B38" s="54" t="s">
        <v>85</v>
      </c>
      <c r="C38" s="13">
        <v>147</v>
      </c>
      <c r="D38" s="11">
        <v>2.2900000000000001E-4</v>
      </c>
      <c r="E38" s="8">
        <v>4508.26</v>
      </c>
      <c r="F38" s="53">
        <f t="shared" ref="F38" si="7">C38*D38*E38</f>
        <v>151.76155638</v>
      </c>
    </row>
    <row r="39" spans="1:6" s="58" customFormat="1" ht="16.5" thickBot="1">
      <c r="A39" s="6" t="s">
        <v>5</v>
      </c>
      <c r="B39" s="59"/>
      <c r="C39" s="60"/>
      <c r="D39" s="60"/>
      <c r="E39" s="66"/>
      <c r="F39" s="28">
        <f>SUM(F32:F38)</f>
        <v>1698.6437504600001</v>
      </c>
    </row>
    <row r="40" spans="1:6" s="58" customFormat="1" ht="15.75">
      <c r="A40" s="55" t="s">
        <v>21</v>
      </c>
      <c r="B40" s="65" t="s">
        <v>22</v>
      </c>
      <c r="C40" s="29">
        <v>201</v>
      </c>
      <c r="D40" s="101">
        <v>2.1499999999999999E-4</v>
      </c>
      <c r="E40" s="34">
        <v>4856.59</v>
      </c>
      <c r="F40" s="35">
        <f>C40*D40*E40</f>
        <v>209.87753684999998</v>
      </c>
    </row>
    <row r="41" spans="1:6" s="58" customFormat="1" ht="15.75">
      <c r="A41" s="118"/>
      <c r="B41" s="65" t="s">
        <v>9</v>
      </c>
      <c r="C41" s="29">
        <v>63</v>
      </c>
      <c r="D41" s="12">
        <v>2.22E-4</v>
      </c>
      <c r="E41" s="34">
        <v>4856.59</v>
      </c>
      <c r="F41" s="35">
        <f>C41*D41*E41</f>
        <v>67.924267740000005</v>
      </c>
    </row>
    <row r="42" spans="1:6" s="58" customFormat="1" ht="15.75">
      <c r="A42" s="118"/>
      <c r="B42" s="65" t="s">
        <v>10</v>
      </c>
      <c r="C42" s="29">
        <v>236</v>
      </c>
      <c r="D42" s="12">
        <v>2.2900000000000001E-4</v>
      </c>
      <c r="E42" s="34">
        <v>4856.59</v>
      </c>
      <c r="F42" s="35">
        <f t="shared" ref="F42:F43" si="8">C42*D42*E42</f>
        <v>262.46954995999999</v>
      </c>
    </row>
    <row r="43" spans="1:6" s="58" customFormat="1" ht="15.75">
      <c r="A43" s="124"/>
      <c r="B43" s="54" t="s">
        <v>11</v>
      </c>
      <c r="C43" s="13">
        <v>262</v>
      </c>
      <c r="D43" s="12">
        <v>2.22E-4</v>
      </c>
      <c r="E43" s="34">
        <v>4856.59</v>
      </c>
      <c r="F43" s="117">
        <f t="shared" si="8"/>
        <v>282.47870076000004</v>
      </c>
    </row>
    <row r="44" spans="1:6" s="58" customFormat="1" ht="15.75">
      <c r="A44" s="125"/>
      <c r="B44" s="102" t="s">
        <v>69</v>
      </c>
      <c r="C44" s="18">
        <v>594</v>
      </c>
      <c r="D44" s="12">
        <v>2.2900000000000001E-4</v>
      </c>
      <c r="E44" s="34">
        <v>4856.59</v>
      </c>
      <c r="F44" s="111">
        <f>E44*D44*C44</f>
        <v>660.62251134000007</v>
      </c>
    </row>
    <row r="45" spans="1:6" s="58" customFormat="1" ht="15.75">
      <c r="A45" s="120"/>
      <c r="B45" s="54" t="s">
        <v>84</v>
      </c>
      <c r="C45" s="13">
        <v>28</v>
      </c>
      <c r="D45" s="11">
        <v>2.2900000000000001E-4</v>
      </c>
      <c r="E45" s="34">
        <v>4856.59</v>
      </c>
      <c r="F45" s="111">
        <f>E45*D45*C45</f>
        <v>31.140455080000002</v>
      </c>
    </row>
    <row r="46" spans="1:6" s="58" customFormat="1" ht="16.5" thickBot="1">
      <c r="A46" s="120"/>
      <c r="B46" s="54" t="s">
        <v>85</v>
      </c>
      <c r="C46" s="13">
        <v>147</v>
      </c>
      <c r="D46" s="11">
        <v>2.2900000000000001E-4</v>
      </c>
      <c r="E46" s="8">
        <v>4508.26</v>
      </c>
      <c r="F46" s="53">
        <f t="shared" ref="F46" si="9">C46*D46*E46</f>
        <v>151.76155638</v>
      </c>
    </row>
    <row r="47" spans="1:6" s="58" customFormat="1" ht="16.5" thickBot="1">
      <c r="A47" s="126" t="s">
        <v>5</v>
      </c>
      <c r="B47" s="60"/>
      <c r="C47" s="60"/>
      <c r="D47" s="60"/>
      <c r="E47" s="66"/>
      <c r="F47" s="28">
        <f>SUM(F40:F46)</f>
        <v>1666.27457811</v>
      </c>
    </row>
    <row r="48" spans="1:6" ht="15.75">
      <c r="A48" s="38" t="s">
        <v>23</v>
      </c>
      <c r="B48" s="38" t="s">
        <v>24</v>
      </c>
      <c r="C48" s="39">
        <v>170</v>
      </c>
      <c r="D48" s="14">
        <v>2.1499999999999999E-4</v>
      </c>
      <c r="E48" s="34">
        <v>4856.59</v>
      </c>
      <c r="F48" s="40">
        <f>C48*D48*E48</f>
        <v>177.5083645</v>
      </c>
    </row>
    <row r="49" spans="1:6" ht="15.75">
      <c r="A49" s="24"/>
      <c r="B49" s="22" t="s">
        <v>9</v>
      </c>
      <c r="C49" s="29">
        <v>63</v>
      </c>
      <c r="D49" s="12">
        <v>2.22E-4</v>
      </c>
      <c r="E49" s="34">
        <v>4856.59</v>
      </c>
      <c r="F49" s="35">
        <f>C49*D49*E49</f>
        <v>67.924267740000005</v>
      </c>
    </row>
    <row r="50" spans="1:6" ht="15.75">
      <c r="A50" s="24"/>
      <c r="B50" s="22" t="s">
        <v>10</v>
      </c>
      <c r="C50" s="29">
        <v>236</v>
      </c>
      <c r="D50" s="12">
        <v>2.2900000000000001E-4</v>
      </c>
      <c r="E50" s="34">
        <v>4856.59</v>
      </c>
      <c r="F50" s="35">
        <f t="shared" ref="F50:F51" si="10">C50*D50*E50</f>
        <v>262.46954995999999</v>
      </c>
    </row>
    <row r="51" spans="1:6" ht="15.75">
      <c r="A51" s="24"/>
      <c r="B51" s="10" t="s">
        <v>11</v>
      </c>
      <c r="C51" s="13">
        <v>262</v>
      </c>
      <c r="D51" s="12">
        <v>2.22E-4</v>
      </c>
      <c r="E51" s="34">
        <v>4856.59</v>
      </c>
      <c r="F51" s="23">
        <f t="shared" si="10"/>
        <v>282.47870076000004</v>
      </c>
    </row>
    <row r="52" spans="1:6" ht="15.75">
      <c r="A52" s="26"/>
      <c r="B52" s="17" t="s">
        <v>69</v>
      </c>
      <c r="C52" s="18">
        <v>594</v>
      </c>
      <c r="D52" s="87">
        <v>2.2900000000000001E-4</v>
      </c>
      <c r="E52" s="96">
        <v>4856.59</v>
      </c>
      <c r="F52" s="27">
        <f>E52*D52*C52</f>
        <v>660.62251134000007</v>
      </c>
    </row>
    <row r="53" spans="1:6" s="58" customFormat="1" ht="15.75">
      <c r="A53" s="95"/>
      <c r="B53" s="54" t="s">
        <v>84</v>
      </c>
      <c r="C53" s="13">
        <v>28</v>
      </c>
      <c r="D53" s="11">
        <v>2.2900000000000001E-4</v>
      </c>
      <c r="E53" s="96">
        <v>4856.59</v>
      </c>
      <c r="F53" s="111">
        <f>E53*D53*C53</f>
        <v>31.140455080000002</v>
      </c>
    </row>
    <row r="54" spans="1:6" s="58" customFormat="1" ht="16.5" thickBot="1">
      <c r="A54" s="95"/>
      <c r="B54" s="102" t="s">
        <v>85</v>
      </c>
      <c r="C54" s="18">
        <v>147</v>
      </c>
      <c r="D54" s="127">
        <v>2.2900000000000001E-4</v>
      </c>
      <c r="E54" s="123">
        <v>4508.26</v>
      </c>
      <c r="F54" s="53">
        <f t="shared" ref="F54" si="11">C54*D54*E54</f>
        <v>151.76155638</v>
      </c>
    </row>
    <row r="55" spans="1:6" ht="16.5" thickBot="1">
      <c r="A55" s="6" t="s">
        <v>5</v>
      </c>
      <c r="B55" s="132"/>
      <c r="C55" s="133"/>
      <c r="D55" s="133"/>
      <c r="E55" s="134"/>
      <c r="F55" s="28">
        <f>SUM(F48:F54)</f>
        <v>1633.9054057600001</v>
      </c>
    </row>
    <row r="56" spans="1:6" ht="15.75">
      <c r="A56" s="97" t="s">
        <v>25</v>
      </c>
      <c r="B56" s="103" t="s">
        <v>26</v>
      </c>
      <c r="C56" s="39">
        <v>140</v>
      </c>
      <c r="D56" s="128">
        <v>2.1499999999999999E-4</v>
      </c>
      <c r="E56" s="34">
        <v>4856.59</v>
      </c>
      <c r="F56" s="35">
        <f>C56*D56*E56</f>
        <v>146.183359</v>
      </c>
    </row>
    <row r="57" spans="1:6" ht="15.75">
      <c r="A57" s="98"/>
      <c r="B57" s="54" t="s">
        <v>9</v>
      </c>
      <c r="C57" s="13">
        <v>63</v>
      </c>
      <c r="D57" s="11">
        <v>2.22E-4</v>
      </c>
      <c r="E57" s="110">
        <v>4856.59</v>
      </c>
      <c r="F57" s="35">
        <f>C57*D57*E57</f>
        <v>67.924267740000005</v>
      </c>
    </row>
    <row r="58" spans="1:6" ht="15.75">
      <c r="A58" s="98"/>
      <c r="B58" s="54" t="s">
        <v>10</v>
      </c>
      <c r="C58" s="13">
        <v>236</v>
      </c>
      <c r="D58" s="11">
        <v>2.2900000000000001E-4</v>
      </c>
      <c r="E58" s="110">
        <v>4856.59</v>
      </c>
      <c r="F58" s="35">
        <f t="shared" ref="F58:F59" si="12">C58*D58*E58</f>
        <v>262.46954995999999</v>
      </c>
    </row>
    <row r="59" spans="1:6" ht="15.75">
      <c r="A59" s="98"/>
      <c r="B59" s="54" t="s">
        <v>11</v>
      </c>
      <c r="C59" s="13">
        <v>262</v>
      </c>
      <c r="D59" s="11">
        <v>2.22E-4</v>
      </c>
      <c r="E59" s="110">
        <v>4856.59</v>
      </c>
      <c r="F59" s="23">
        <f t="shared" si="12"/>
        <v>282.47870076000004</v>
      </c>
    </row>
    <row r="60" spans="1:6" ht="15.75">
      <c r="A60" s="99"/>
      <c r="B60" s="54" t="s">
        <v>69</v>
      </c>
      <c r="C60" s="13">
        <v>594</v>
      </c>
      <c r="D60" s="11">
        <v>2.2900000000000001E-4</v>
      </c>
      <c r="E60" s="110">
        <v>4856.59</v>
      </c>
      <c r="F60" s="27">
        <f>E60*D60*C60</f>
        <v>660.62251134000007</v>
      </c>
    </row>
    <row r="61" spans="1:6" s="58" customFormat="1" ht="15.75">
      <c r="A61" s="95"/>
      <c r="B61" s="54" t="s">
        <v>84</v>
      </c>
      <c r="C61" s="13">
        <v>28</v>
      </c>
      <c r="D61" s="11">
        <v>2.2900000000000001E-4</v>
      </c>
      <c r="E61" s="110">
        <v>4856.59</v>
      </c>
      <c r="F61" s="27">
        <f>E61*D61*C61</f>
        <v>31.140455080000002</v>
      </c>
    </row>
    <row r="62" spans="1:6" s="58" customFormat="1" ht="16.5" thickBot="1">
      <c r="A62" s="95"/>
      <c r="B62" s="102" t="s">
        <v>85</v>
      </c>
      <c r="C62" s="18">
        <v>147</v>
      </c>
      <c r="D62" s="127">
        <v>2.2900000000000001E-4</v>
      </c>
      <c r="E62" s="123">
        <v>4508.26</v>
      </c>
      <c r="F62" s="27">
        <f>E62*D62*C62</f>
        <v>151.76155638</v>
      </c>
    </row>
    <row r="63" spans="1:6" ht="16.5" thickBot="1">
      <c r="A63" s="105" t="s">
        <v>5</v>
      </c>
      <c r="B63" s="129"/>
      <c r="C63" s="130"/>
      <c r="D63" s="130"/>
      <c r="E63" s="131"/>
      <c r="F63" s="41">
        <f>SUM(F56:F62)</f>
        <v>1602.58040026</v>
      </c>
    </row>
    <row r="64" spans="1:6" ht="15.75">
      <c r="A64" s="97" t="s">
        <v>27</v>
      </c>
      <c r="B64" s="103" t="s">
        <v>28</v>
      </c>
      <c r="C64" s="39">
        <v>109</v>
      </c>
      <c r="D64" s="128">
        <v>2.1499999999999999E-4</v>
      </c>
      <c r="E64" s="34">
        <v>4856.59</v>
      </c>
      <c r="F64" s="35">
        <f>C64*D64*E64</f>
        <v>113.81418665000001</v>
      </c>
    </row>
    <row r="65" spans="1:6" ht="15.75">
      <c r="A65" s="98"/>
      <c r="B65" s="54" t="s">
        <v>9</v>
      </c>
      <c r="C65" s="13">
        <v>63</v>
      </c>
      <c r="D65" s="11">
        <v>2.22E-4</v>
      </c>
      <c r="E65" s="110">
        <v>4856.59</v>
      </c>
      <c r="F65" s="35">
        <f>C65*D65*E65</f>
        <v>67.924267740000005</v>
      </c>
    </row>
    <row r="66" spans="1:6" ht="15.75">
      <c r="A66" s="98"/>
      <c r="B66" s="54" t="s">
        <v>10</v>
      </c>
      <c r="C66" s="13">
        <v>236</v>
      </c>
      <c r="D66" s="11">
        <v>2.2900000000000001E-4</v>
      </c>
      <c r="E66" s="110">
        <v>4856.59</v>
      </c>
      <c r="F66" s="35">
        <f t="shared" ref="F66:F67" si="13">C66*D66*E66</f>
        <v>262.46954995999999</v>
      </c>
    </row>
    <row r="67" spans="1:6" ht="15.75">
      <c r="A67" s="98"/>
      <c r="B67" s="54" t="s">
        <v>11</v>
      </c>
      <c r="C67" s="13">
        <v>262</v>
      </c>
      <c r="D67" s="11">
        <v>2.22E-4</v>
      </c>
      <c r="E67" s="110">
        <v>4856.59</v>
      </c>
      <c r="F67" s="23">
        <f t="shared" si="13"/>
        <v>282.47870076000004</v>
      </c>
    </row>
    <row r="68" spans="1:6" ht="15.75">
      <c r="A68" s="99"/>
      <c r="B68" s="54" t="s">
        <v>69</v>
      </c>
      <c r="C68" s="13">
        <v>594</v>
      </c>
      <c r="D68" s="11">
        <v>2.2900000000000001E-4</v>
      </c>
      <c r="E68" s="110">
        <v>4856.59</v>
      </c>
      <c r="F68" s="27">
        <f>E68*D68*C68</f>
        <v>660.62251134000007</v>
      </c>
    </row>
    <row r="69" spans="1:6" s="58" customFormat="1" ht="15.75">
      <c r="A69" s="95"/>
      <c r="B69" s="54" t="s">
        <v>84</v>
      </c>
      <c r="C69" s="13">
        <v>28</v>
      </c>
      <c r="D69" s="11">
        <v>2.2900000000000001E-4</v>
      </c>
      <c r="E69" s="110">
        <v>4856.59</v>
      </c>
      <c r="F69" s="27">
        <f>E69*D69*C69</f>
        <v>31.140455080000002</v>
      </c>
    </row>
    <row r="70" spans="1:6" s="58" customFormat="1" ht="16.5" thickBot="1">
      <c r="A70" s="95"/>
      <c r="B70" s="102" t="s">
        <v>85</v>
      </c>
      <c r="C70" s="18">
        <v>147</v>
      </c>
      <c r="D70" s="127">
        <v>2.2900000000000001E-4</v>
      </c>
      <c r="E70" s="123">
        <v>4508.26</v>
      </c>
      <c r="F70" s="27">
        <f>E70*D70*C70</f>
        <v>151.76155638</v>
      </c>
    </row>
    <row r="71" spans="1:6" ht="16.5" thickBot="1">
      <c r="A71" s="105" t="s">
        <v>5</v>
      </c>
      <c r="B71" s="129"/>
      <c r="C71" s="130"/>
      <c r="D71" s="130"/>
      <c r="E71" s="131"/>
      <c r="F71" s="41">
        <f>SUM(F64:F70)</f>
        <v>1570.2112279100002</v>
      </c>
    </row>
    <row r="72" spans="1:6" ht="15.75">
      <c r="A72" s="97" t="s">
        <v>29</v>
      </c>
      <c r="B72" s="103" t="s">
        <v>30</v>
      </c>
      <c r="C72" s="39">
        <v>79</v>
      </c>
      <c r="D72" s="128">
        <v>2.1499999999999999E-4</v>
      </c>
      <c r="E72" s="34">
        <v>4856.59</v>
      </c>
      <c r="F72" s="35">
        <f>C72*D72*E72</f>
        <v>82.489181150000007</v>
      </c>
    </row>
    <row r="73" spans="1:6" ht="15.75">
      <c r="A73" s="98"/>
      <c r="B73" s="54" t="s">
        <v>9</v>
      </c>
      <c r="C73" s="13">
        <v>63</v>
      </c>
      <c r="D73" s="11">
        <v>2.22E-4</v>
      </c>
      <c r="E73" s="110">
        <v>4856.59</v>
      </c>
      <c r="F73" s="35">
        <f>C73*D73*E73</f>
        <v>67.924267740000005</v>
      </c>
    </row>
    <row r="74" spans="1:6" ht="15.75">
      <c r="A74" s="98"/>
      <c r="B74" s="54" t="s">
        <v>10</v>
      </c>
      <c r="C74" s="13">
        <v>236</v>
      </c>
      <c r="D74" s="11">
        <v>2.2900000000000001E-4</v>
      </c>
      <c r="E74" s="110">
        <v>4856.59</v>
      </c>
      <c r="F74" s="35">
        <f t="shared" ref="F74:F75" si="14">C74*D74*E74</f>
        <v>262.46954995999999</v>
      </c>
    </row>
    <row r="75" spans="1:6" ht="15.75">
      <c r="A75" s="98"/>
      <c r="B75" s="54" t="s">
        <v>11</v>
      </c>
      <c r="C75" s="13">
        <v>262</v>
      </c>
      <c r="D75" s="11">
        <v>2.22E-4</v>
      </c>
      <c r="E75" s="110">
        <v>4856.59</v>
      </c>
      <c r="F75" s="23">
        <f t="shared" si="14"/>
        <v>282.47870076000004</v>
      </c>
    </row>
    <row r="76" spans="1:6" ht="15.75">
      <c r="A76" s="99"/>
      <c r="B76" s="54" t="s">
        <v>69</v>
      </c>
      <c r="C76" s="13">
        <v>594</v>
      </c>
      <c r="D76" s="11">
        <v>2.2900000000000001E-4</v>
      </c>
      <c r="E76" s="110">
        <v>4856.59</v>
      </c>
      <c r="F76" s="27">
        <f>E76*D76*C76</f>
        <v>660.62251134000007</v>
      </c>
    </row>
    <row r="77" spans="1:6" s="58" customFormat="1" ht="15.75">
      <c r="A77" s="95"/>
      <c r="B77" s="54" t="s">
        <v>84</v>
      </c>
      <c r="C77" s="13">
        <v>28</v>
      </c>
      <c r="D77" s="11">
        <v>2.2900000000000001E-4</v>
      </c>
      <c r="E77" s="8">
        <v>4856.59</v>
      </c>
      <c r="F77" s="27">
        <f>E77*D77*C77</f>
        <v>31.140455080000002</v>
      </c>
    </row>
    <row r="78" spans="1:6" s="58" customFormat="1" ht="16.5" thickBot="1">
      <c r="A78" s="95"/>
      <c r="B78" s="102" t="s">
        <v>85</v>
      </c>
      <c r="C78" s="18">
        <v>147</v>
      </c>
      <c r="D78" s="127">
        <v>2.2900000000000001E-4</v>
      </c>
      <c r="E78" s="123">
        <v>4508.26</v>
      </c>
      <c r="F78" s="27">
        <f>E78*D78*C78</f>
        <v>151.76155638</v>
      </c>
    </row>
    <row r="79" spans="1:6" ht="16.5" thickBot="1">
      <c r="A79" s="105" t="s">
        <v>5</v>
      </c>
      <c r="B79" s="129"/>
      <c r="C79" s="130"/>
      <c r="D79" s="130"/>
      <c r="E79" s="131"/>
      <c r="F79" s="41">
        <f>SUM(F72:F78)</f>
        <v>1538.8862224100001</v>
      </c>
    </row>
    <row r="80" spans="1:6" ht="15.75">
      <c r="A80" s="97" t="s">
        <v>31</v>
      </c>
      <c r="B80" s="103" t="s">
        <v>32</v>
      </c>
      <c r="C80" s="39">
        <v>48</v>
      </c>
      <c r="D80" s="128">
        <v>2.1499999999999999E-4</v>
      </c>
      <c r="E80" s="42">
        <v>4856.59</v>
      </c>
      <c r="F80" s="35">
        <f>C80*D80*E80</f>
        <v>50.120008800000001</v>
      </c>
    </row>
    <row r="81" spans="1:6" ht="15.75">
      <c r="A81" s="98"/>
      <c r="B81" s="54" t="s">
        <v>9</v>
      </c>
      <c r="C81" s="13">
        <v>63</v>
      </c>
      <c r="D81" s="11">
        <v>2.22E-4</v>
      </c>
      <c r="E81" s="43">
        <v>4856.59</v>
      </c>
      <c r="F81" s="35">
        <f>C81*D81*E81</f>
        <v>67.924267740000005</v>
      </c>
    </row>
    <row r="82" spans="1:6" ht="15.75">
      <c r="A82" s="98"/>
      <c r="B82" s="54" t="s">
        <v>10</v>
      </c>
      <c r="C82" s="13">
        <v>236</v>
      </c>
      <c r="D82" s="11">
        <v>2.2900000000000001E-4</v>
      </c>
      <c r="E82" s="43">
        <v>4856.59</v>
      </c>
      <c r="F82" s="35">
        <f t="shared" ref="F82:F83" si="15">C82*D82*E82</f>
        <v>262.46954995999999</v>
      </c>
    </row>
    <row r="83" spans="1:6" ht="15.75">
      <c r="A83" s="98"/>
      <c r="B83" s="54" t="s">
        <v>11</v>
      </c>
      <c r="C83" s="13">
        <v>262</v>
      </c>
      <c r="D83" s="11">
        <v>2.22E-4</v>
      </c>
      <c r="E83" s="43">
        <v>4856.59</v>
      </c>
      <c r="F83" s="23">
        <f t="shared" si="15"/>
        <v>282.47870076000004</v>
      </c>
    </row>
    <row r="84" spans="1:6" ht="15.75">
      <c r="A84" s="99"/>
      <c r="B84" s="54" t="s">
        <v>69</v>
      </c>
      <c r="C84" s="13">
        <v>594</v>
      </c>
      <c r="D84" s="11">
        <v>2.2900000000000001E-4</v>
      </c>
      <c r="E84" s="43">
        <v>4856.59</v>
      </c>
      <c r="F84" s="27">
        <f>E84*D84*C84</f>
        <v>660.62251134000007</v>
      </c>
    </row>
    <row r="85" spans="1:6" s="58" customFormat="1" ht="15.75">
      <c r="A85" s="95"/>
      <c r="B85" s="54" t="s">
        <v>84</v>
      </c>
      <c r="C85" s="13">
        <v>28</v>
      </c>
      <c r="D85" s="11">
        <v>2.2900000000000001E-4</v>
      </c>
      <c r="E85" s="8">
        <v>4856.59</v>
      </c>
      <c r="F85" s="23">
        <f>E85*D85*C85</f>
        <v>31.140455080000002</v>
      </c>
    </row>
    <row r="86" spans="1:6" s="58" customFormat="1" ht="16.5" thickBot="1">
      <c r="A86" s="95"/>
      <c r="B86" s="102" t="s">
        <v>85</v>
      </c>
      <c r="C86" s="18">
        <v>147</v>
      </c>
      <c r="D86" s="127">
        <v>2.2900000000000001E-4</v>
      </c>
      <c r="E86" s="123">
        <v>4508.26</v>
      </c>
      <c r="F86" s="27">
        <f>E86*D86*C86</f>
        <v>151.76155638</v>
      </c>
    </row>
    <row r="87" spans="1:6" ht="16.5" thickBot="1">
      <c r="A87" s="6" t="s">
        <v>5</v>
      </c>
      <c r="B87" s="132"/>
      <c r="C87" s="133"/>
      <c r="D87" s="133"/>
      <c r="E87" s="134"/>
      <c r="F87" s="28">
        <f>SUM(F80:F86)</f>
        <v>1506.5170500600002</v>
      </c>
    </row>
    <row r="88" spans="1:6" ht="16.5" thickBot="1">
      <c r="A88" s="45" t="s">
        <v>33</v>
      </c>
      <c r="B88" s="46"/>
      <c r="C88" s="47"/>
      <c r="D88" s="47"/>
      <c r="E88" s="48"/>
      <c r="F88" s="28">
        <f>F14+F23+F31+F39+F47+F55+F63+F71+F79+F87</f>
        <v>16506.081900880003</v>
      </c>
    </row>
    <row r="89" spans="1:6" ht="15.75" thickBot="1">
      <c r="A89" s="167" t="s">
        <v>97</v>
      </c>
      <c r="B89" s="168"/>
      <c r="C89" s="168"/>
      <c r="D89" s="168"/>
      <c r="E89" s="168"/>
      <c r="F89" s="169"/>
    </row>
    <row r="90" spans="1:6" ht="16.5" thickBot="1">
      <c r="A90" s="3" t="s">
        <v>0</v>
      </c>
      <c r="B90" s="4" t="s">
        <v>1</v>
      </c>
      <c r="C90" s="4" t="s">
        <v>2</v>
      </c>
      <c r="D90" s="5" t="s">
        <v>3</v>
      </c>
      <c r="E90" s="92" t="s">
        <v>4</v>
      </c>
      <c r="F90" s="6" t="s">
        <v>5</v>
      </c>
    </row>
    <row r="91" spans="1:6" ht="15.75">
      <c r="A91" s="7" t="s">
        <v>6</v>
      </c>
      <c r="B91" s="54" t="s">
        <v>34</v>
      </c>
      <c r="C91" s="13">
        <v>17</v>
      </c>
      <c r="D91" s="101">
        <v>2.1499999999999999E-4</v>
      </c>
      <c r="E91" s="42">
        <v>5391.86</v>
      </c>
      <c r="F91" s="9">
        <f>C91*D91*E91</f>
        <v>19.707248299999996</v>
      </c>
    </row>
    <row r="92" spans="1:6" ht="15.75">
      <c r="A92" s="15"/>
      <c r="B92" s="54" t="s">
        <v>9</v>
      </c>
      <c r="C92" s="13">
        <v>63</v>
      </c>
      <c r="D92" s="12">
        <v>2.22E-4</v>
      </c>
      <c r="E92" s="43">
        <v>5391.86</v>
      </c>
      <c r="F92" s="9">
        <f t="shared" ref="F92:F94" si="16">C92*D92*E92</f>
        <v>75.410553960000001</v>
      </c>
    </row>
    <row r="93" spans="1:6" ht="15.75">
      <c r="A93" s="15"/>
      <c r="B93" s="54" t="s">
        <v>10</v>
      </c>
      <c r="C93" s="13">
        <v>236</v>
      </c>
      <c r="D93" s="12">
        <v>2.2900000000000001E-4</v>
      </c>
      <c r="E93" s="43">
        <v>5391.86</v>
      </c>
      <c r="F93" s="9">
        <f t="shared" si="16"/>
        <v>291.39768184000002</v>
      </c>
    </row>
    <row r="94" spans="1:6" ht="15.75">
      <c r="A94" s="15"/>
      <c r="B94" s="54" t="s">
        <v>11</v>
      </c>
      <c r="C94" s="13">
        <v>262</v>
      </c>
      <c r="D94" s="12">
        <v>2.22E-4</v>
      </c>
      <c r="E94" s="43">
        <v>5391.86</v>
      </c>
      <c r="F94" s="9">
        <f t="shared" si="16"/>
        <v>313.61214503999997</v>
      </c>
    </row>
    <row r="95" spans="1:6" ht="15.75">
      <c r="A95" s="16"/>
      <c r="B95" s="102" t="s">
        <v>69</v>
      </c>
      <c r="C95" s="18">
        <v>594</v>
      </c>
      <c r="D95" s="12">
        <v>2.2900000000000001E-4</v>
      </c>
      <c r="E95" s="43">
        <v>5391.86</v>
      </c>
      <c r="F95" s="19">
        <f>E95*D95*C95</f>
        <v>733.43314836000002</v>
      </c>
    </row>
    <row r="96" spans="1:6" s="58" customFormat="1" ht="15.75">
      <c r="A96" s="95"/>
      <c r="B96" s="54" t="s">
        <v>84</v>
      </c>
      <c r="C96" s="13">
        <v>28</v>
      </c>
      <c r="D96" s="11">
        <v>2.2900000000000001E-4</v>
      </c>
      <c r="E96" s="43">
        <v>5391.86</v>
      </c>
      <c r="F96" s="32">
        <f>E96*D96*C96</f>
        <v>34.572606319999998</v>
      </c>
    </row>
    <row r="97" spans="1:6" s="58" customFormat="1" ht="16.5" thickBot="1">
      <c r="A97" s="95"/>
      <c r="B97" s="54" t="s">
        <v>85</v>
      </c>
      <c r="C97" s="13">
        <v>147</v>
      </c>
      <c r="D97" s="11">
        <v>2.2900000000000001E-4</v>
      </c>
      <c r="E97" s="8">
        <v>5043.53</v>
      </c>
      <c r="F97" s="32">
        <f>E97*D97*C97</f>
        <v>169.78035039</v>
      </c>
    </row>
    <row r="98" spans="1:6" ht="16.5" thickBot="1">
      <c r="A98" s="6" t="s">
        <v>5</v>
      </c>
      <c r="B98" s="59"/>
      <c r="C98" s="60"/>
      <c r="D98" s="60"/>
      <c r="E98" s="66"/>
      <c r="F98" s="20">
        <f>SUM(F91:F97)</f>
        <v>1637.9137342099998</v>
      </c>
    </row>
    <row r="99" spans="1:6" ht="15.75">
      <c r="A99" s="21" t="s">
        <v>12</v>
      </c>
      <c r="B99" s="65" t="s">
        <v>35</v>
      </c>
      <c r="C99" s="25">
        <v>53</v>
      </c>
      <c r="D99" s="12">
        <v>2.22E-4</v>
      </c>
      <c r="E99" s="42">
        <v>5391.86</v>
      </c>
      <c r="F99" s="31">
        <f>C99*D99*E99</f>
        <v>63.440624759999999</v>
      </c>
    </row>
    <row r="100" spans="1:6" ht="15.75">
      <c r="A100" s="24"/>
      <c r="B100" s="65" t="s">
        <v>10</v>
      </c>
      <c r="C100" s="25">
        <v>236</v>
      </c>
      <c r="D100" s="12">
        <v>2.2900000000000001E-4</v>
      </c>
      <c r="E100" s="42">
        <v>5391.86</v>
      </c>
      <c r="F100" s="32">
        <f>C100*D100*E100</f>
        <v>291.39768184000002</v>
      </c>
    </row>
    <row r="101" spans="1:6" ht="15.75">
      <c r="A101" s="24"/>
      <c r="B101" s="54" t="s">
        <v>11</v>
      </c>
      <c r="C101" s="13">
        <v>262</v>
      </c>
      <c r="D101" s="12">
        <v>2.22E-4</v>
      </c>
      <c r="E101" s="42">
        <v>5391.86</v>
      </c>
      <c r="F101" s="32">
        <f t="shared" ref="F101" si="17">C101*D101*E101</f>
        <v>313.61214503999997</v>
      </c>
    </row>
    <row r="102" spans="1:6" ht="15.75">
      <c r="A102" s="26"/>
      <c r="B102" s="102" t="s">
        <v>69</v>
      </c>
      <c r="C102" s="18">
        <v>594</v>
      </c>
      <c r="D102" s="12">
        <v>2.2900000000000001E-4</v>
      </c>
      <c r="E102" s="42">
        <v>5391.86</v>
      </c>
      <c r="F102" s="33">
        <f>E102*D102*C102</f>
        <v>733.43314836000002</v>
      </c>
    </row>
    <row r="103" spans="1:6" s="58" customFormat="1" ht="15.75">
      <c r="A103" s="95"/>
      <c r="B103" s="54" t="s">
        <v>84</v>
      </c>
      <c r="C103" s="13">
        <v>28</v>
      </c>
      <c r="D103" s="11">
        <v>2.2900000000000001E-4</v>
      </c>
      <c r="E103" s="42">
        <v>5391.86</v>
      </c>
      <c r="F103" s="32">
        <f>E103*D103*C103</f>
        <v>34.572606319999998</v>
      </c>
    </row>
    <row r="104" spans="1:6" s="58" customFormat="1" ht="16.5" thickBot="1">
      <c r="A104" s="95"/>
      <c r="B104" s="54" t="s">
        <v>85</v>
      </c>
      <c r="C104" s="13">
        <v>147</v>
      </c>
      <c r="D104" s="11">
        <v>2.2900000000000001E-4</v>
      </c>
      <c r="E104" s="8">
        <v>5043.53</v>
      </c>
      <c r="F104" s="32">
        <f>E104*D104*C104</f>
        <v>169.78035039</v>
      </c>
    </row>
    <row r="105" spans="1:6" ht="16.5" thickBot="1">
      <c r="A105" s="6" t="s">
        <v>5</v>
      </c>
      <c r="B105" s="59"/>
      <c r="C105" s="60"/>
      <c r="D105" s="60"/>
      <c r="E105" s="66"/>
      <c r="F105" s="28">
        <f>SUM(F99:F104)</f>
        <v>1606.2365567100001</v>
      </c>
    </row>
    <row r="106" spans="1:6" ht="15.75">
      <c r="A106" s="49" t="s">
        <v>13</v>
      </c>
      <c r="B106" s="65" t="s">
        <v>36</v>
      </c>
      <c r="C106" s="29">
        <v>22</v>
      </c>
      <c r="D106" s="86">
        <v>2.22E-4</v>
      </c>
      <c r="E106" s="42">
        <v>5391.86</v>
      </c>
      <c r="F106" s="31">
        <f>C106*D106*E106</f>
        <v>26.333844240000001</v>
      </c>
    </row>
    <row r="107" spans="1:6" ht="15.75">
      <c r="A107" s="24"/>
      <c r="B107" s="65" t="s">
        <v>10</v>
      </c>
      <c r="C107" s="29">
        <v>236</v>
      </c>
      <c r="D107" s="12">
        <v>2.2900000000000001E-4</v>
      </c>
      <c r="E107" s="43">
        <v>5391.86</v>
      </c>
      <c r="F107" s="32">
        <f>C107*D107*E107</f>
        <v>291.39768184000002</v>
      </c>
    </row>
    <row r="108" spans="1:6" ht="15.75">
      <c r="A108" s="24"/>
      <c r="B108" s="54" t="s">
        <v>11</v>
      </c>
      <c r="C108" s="13">
        <v>262</v>
      </c>
      <c r="D108" s="12">
        <v>2.22E-4</v>
      </c>
      <c r="E108" s="43">
        <v>5391.86</v>
      </c>
      <c r="F108" s="32">
        <f t="shared" ref="F108" si="18">C108*D108*E108</f>
        <v>313.61214503999997</v>
      </c>
    </row>
    <row r="109" spans="1:6" ht="15.75">
      <c r="A109" s="26"/>
      <c r="B109" s="102" t="s">
        <v>69</v>
      </c>
      <c r="C109" s="18">
        <v>594</v>
      </c>
      <c r="D109" s="87">
        <v>2.2900000000000001E-4</v>
      </c>
      <c r="E109" s="44">
        <v>5391.86</v>
      </c>
      <c r="F109" s="33">
        <f>E109*D109*C109</f>
        <v>733.43314836000002</v>
      </c>
    </row>
    <row r="110" spans="1:6" s="58" customFormat="1" ht="15.75">
      <c r="A110" s="95"/>
      <c r="B110" s="54" t="s">
        <v>84</v>
      </c>
      <c r="C110" s="13">
        <v>28</v>
      </c>
      <c r="D110" s="11">
        <v>2.2900000000000001E-4</v>
      </c>
      <c r="E110" s="44">
        <v>5391.86</v>
      </c>
      <c r="F110" s="32">
        <f>E110*D110*C110</f>
        <v>34.572606319999998</v>
      </c>
    </row>
    <row r="111" spans="1:6" s="58" customFormat="1" ht="16.5" thickBot="1">
      <c r="A111" s="95"/>
      <c r="B111" s="54" t="s">
        <v>85</v>
      </c>
      <c r="C111" s="13">
        <v>147</v>
      </c>
      <c r="D111" s="11">
        <v>2.2900000000000001E-4</v>
      </c>
      <c r="E111" s="8">
        <v>5043.53</v>
      </c>
      <c r="F111" s="32">
        <f>E111*D111*C111</f>
        <v>169.78035039</v>
      </c>
    </row>
    <row r="112" spans="1:6" ht="16.5" thickBot="1">
      <c r="A112" s="6" t="s">
        <v>5</v>
      </c>
      <c r="B112" s="59"/>
      <c r="C112" s="60"/>
      <c r="D112" s="60"/>
      <c r="E112" s="66"/>
      <c r="F112" s="28">
        <f>SUM(F106:F111)</f>
        <v>1569.12977619</v>
      </c>
    </row>
    <row r="113" spans="1:6" ht="15.75">
      <c r="A113" s="38" t="s">
        <v>15</v>
      </c>
      <c r="B113" s="103" t="s">
        <v>37</v>
      </c>
      <c r="C113" s="39">
        <v>229</v>
      </c>
      <c r="D113" s="12">
        <v>2.2900000000000001E-4</v>
      </c>
      <c r="E113" s="42">
        <v>5391.86</v>
      </c>
      <c r="F113" s="31">
        <f>C113*D113*E113</f>
        <v>282.75453025999997</v>
      </c>
    </row>
    <row r="114" spans="1:6" ht="15.75">
      <c r="A114" s="15"/>
      <c r="B114" s="54" t="s">
        <v>11</v>
      </c>
      <c r="C114" s="13">
        <v>262</v>
      </c>
      <c r="D114" s="12">
        <v>2.22E-4</v>
      </c>
      <c r="E114" s="42">
        <v>5391.86</v>
      </c>
      <c r="F114" s="32">
        <f t="shared" ref="F114:F115" si="19">C114*D114*E114</f>
        <v>313.61214503999997</v>
      </c>
    </row>
    <row r="115" spans="1:6" ht="15.75">
      <c r="A115" s="16"/>
      <c r="B115" s="102" t="s">
        <v>69</v>
      </c>
      <c r="C115" s="18">
        <v>594</v>
      </c>
      <c r="D115" s="87">
        <v>2.2900000000000001E-4</v>
      </c>
      <c r="E115" s="88">
        <v>5391.86</v>
      </c>
      <c r="F115" s="32">
        <f t="shared" si="19"/>
        <v>733.43314836000002</v>
      </c>
    </row>
    <row r="116" spans="1:6" s="58" customFormat="1" ht="15.75">
      <c r="A116" s="95"/>
      <c r="B116" s="54" t="s">
        <v>84</v>
      </c>
      <c r="C116" s="13">
        <v>28</v>
      </c>
      <c r="D116" s="11">
        <v>2.2900000000000001E-4</v>
      </c>
      <c r="E116" s="88">
        <v>5391.86</v>
      </c>
      <c r="F116" s="32">
        <f>E116*D116*C116</f>
        <v>34.572606319999998</v>
      </c>
    </row>
    <row r="117" spans="1:6" s="58" customFormat="1" ht="16.5" thickBot="1">
      <c r="A117" s="95"/>
      <c r="B117" s="54" t="s">
        <v>85</v>
      </c>
      <c r="C117" s="13">
        <v>147</v>
      </c>
      <c r="D117" s="11">
        <v>2.2900000000000001E-4</v>
      </c>
      <c r="E117" s="8">
        <v>5043.53</v>
      </c>
      <c r="F117" s="32">
        <f>E117*D117*C117</f>
        <v>169.78035039</v>
      </c>
    </row>
    <row r="118" spans="1:6" ht="16.5" thickBot="1">
      <c r="A118" s="6" t="s">
        <v>5</v>
      </c>
      <c r="B118" s="59"/>
      <c r="C118" s="60"/>
      <c r="D118" s="60"/>
      <c r="E118" s="66"/>
      <c r="F118" s="51">
        <f>SUM(F113:F117)</f>
        <v>1534.1527803700001</v>
      </c>
    </row>
    <row r="119" spans="1:6" ht="15.75">
      <c r="A119" s="21" t="s">
        <v>17</v>
      </c>
      <c r="B119" s="65" t="s">
        <v>38</v>
      </c>
      <c r="C119" s="29">
        <v>198</v>
      </c>
      <c r="D119" s="12">
        <v>2.2900000000000001E-4</v>
      </c>
      <c r="E119" s="42">
        <v>5391.86</v>
      </c>
      <c r="F119" s="9">
        <f>C119*D119*E119</f>
        <v>244.47771612</v>
      </c>
    </row>
    <row r="120" spans="1:6" ht="15.75">
      <c r="A120" s="24"/>
      <c r="B120" s="54" t="s">
        <v>11</v>
      </c>
      <c r="C120" s="13">
        <v>262</v>
      </c>
      <c r="D120" s="12">
        <v>2.22E-4</v>
      </c>
      <c r="E120" s="42">
        <v>5391.86</v>
      </c>
      <c r="F120" s="23">
        <f t="shared" ref="F120:F121" si="20">C120*D120*E120</f>
        <v>313.61214503999997</v>
      </c>
    </row>
    <row r="121" spans="1:6" ht="15.75">
      <c r="A121" s="26"/>
      <c r="B121" s="102" t="s">
        <v>69</v>
      </c>
      <c r="C121" s="18">
        <v>594</v>
      </c>
      <c r="D121" s="87">
        <v>2.2900000000000001E-4</v>
      </c>
      <c r="E121" s="42">
        <v>5391.86</v>
      </c>
      <c r="F121" s="23">
        <f t="shared" si="20"/>
        <v>733.43314836000002</v>
      </c>
    </row>
    <row r="122" spans="1:6" s="58" customFormat="1" ht="15.75">
      <c r="A122" s="95"/>
      <c r="B122" s="54" t="s">
        <v>84</v>
      </c>
      <c r="C122" s="13">
        <v>28</v>
      </c>
      <c r="D122" s="11">
        <v>2.2900000000000001E-4</v>
      </c>
      <c r="E122" s="42">
        <v>5391.86</v>
      </c>
      <c r="F122" s="32">
        <f>E122*D122*C122</f>
        <v>34.572606319999998</v>
      </c>
    </row>
    <row r="123" spans="1:6" s="58" customFormat="1" ht="16.5" thickBot="1">
      <c r="A123" s="95"/>
      <c r="B123" s="54" t="s">
        <v>85</v>
      </c>
      <c r="C123" s="13">
        <v>147</v>
      </c>
      <c r="D123" s="11">
        <v>2.2900000000000001E-4</v>
      </c>
      <c r="E123" s="8">
        <v>5043.53</v>
      </c>
      <c r="F123" s="32">
        <f>E123*D123*C123</f>
        <v>169.78035039</v>
      </c>
    </row>
    <row r="124" spans="1:6" ht="16.5" thickBot="1">
      <c r="A124" s="6" t="s">
        <v>5</v>
      </c>
      <c r="B124" s="59"/>
      <c r="C124" s="60"/>
      <c r="D124" s="60"/>
      <c r="E124" s="66"/>
      <c r="F124" s="51">
        <f>SUM(F119:F123)</f>
        <v>1495.8759662299999</v>
      </c>
    </row>
    <row r="125" spans="1:6" ht="15.75">
      <c r="A125" s="21" t="s">
        <v>19</v>
      </c>
      <c r="B125" s="65" t="s">
        <v>39</v>
      </c>
      <c r="C125" s="29">
        <v>168</v>
      </c>
      <c r="D125" s="12">
        <v>2.2900000000000001E-4</v>
      </c>
      <c r="E125" s="42">
        <v>5391.86</v>
      </c>
      <c r="F125" s="9">
        <f>C125*D125*E125</f>
        <v>207.43563791999998</v>
      </c>
    </row>
    <row r="126" spans="1:6" ht="15.75">
      <c r="A126" s="24"/>
      <c r="B126" s="54" t="s">
        <v>11</v>
      </c>
      <c r="C126" s="13">
        <v>262</v>
      </c>
      <c r="D126" s="12">
        <v>2.22E-4</v>
      </c>
      <c r="E126" s="42">
        <v>5391.86</v>
      </c>
      <c r="F126" s="23">
        <f t="shared" ref="F126:F127" si="21">C126*D126*E126</f>
        <v>313.61214503999997</v>
      </c>
    </row>
    <row r="127" spans="1:6" ht="15.75">
      <c r="A127" s="26"/>
      <c r="B127" s="102" t="s">
        <v>69</v>
      </c>
      <c r="C127" s="18">
        <v>594</v>
      </c>
      <c r="D127" s="87">
        <v>2.2900000000000001E-4</v>
      </c>
      <c r="E127" s="88">
        <v>5391.86</v>
      </c>
      <c r="F127" s="23">
        <f t="shared" si="21"/>
        <v>733.43314836000002</v>
      </c>
    </row>
    <row r="128" spans="1:6" s="58" customFormat="1" ht="15.75">
      <c r="A128" s="95"/>
      <c r="B128" s="54" t="s">
        <v>84</v>
      </c>
      <c r="C128" s="13">
        <v>28</v>
      </c>
      <c r="D128" s="11">
        <v>2.2900000000000001E-4</v>
      </c>
      <c r="E128" s="88">
        <v>5391.86</v>
      </c>
      <c r="F128" s="32">
        <f>E128*D128*C128</f>
        <v>34.572606319999998</v>
      </c>
    </row>
    <row r="129" spans="1:6" s="58" customFormat="1" ht="16.5" thickBot="1">
      <c r="A129" s="95"/>
      <c r="B129" s="54" t="s">
        <v>85</v>
      </c>
      <c r="C129" s="13">
        <v>147</v>
      </c>
      <c r="D129" s="11">
        <v>2.2900000000000001E-4</v>
      </c>
      <c r="E129" s="8">
        <v>5043.53</v>
      </c>
      <c r="F129" s="32">
        <f>E129*D129*C129</f>
        <v>169.78035039</v>
      </c>
    </row>
    <row r="130" spans="1:6" ht="16.5" thickBot="1">
      <c r="A130" s="6" t="s">
        <v>5</v>
      </c>
      <c r="B130" s="59"/>
      <c r="C130" s="60"/>
      <c r="D130" s="60"/>
      <c r="E130" s="66"/>
      <c r="F130" s="51">
        <f>SUM(F125:F129)</f>
        <v>1458.8338880299998</v>
      </c>
    </row>
    <row r="131" spans="1:6" ht="15.75">
      <c r="A131" s="21" t="s">
        <v>21</v>
      </c>
      <c r="B131" s="22" t="s">
        <v>40</v>
      </c>
      <c r="C131" s="29">
        <v>137</v>
      </c>
      <c r="D131" s="12">
        <v>2.2900000000000001E-4</v>
      </c>
      <c r="E131" s="42">
        <v>5391.86</v>
      </c>
      <c r="F131" s="35">
        <f t="shared" ref="F131:F133" si="22">C131*D131*E131</f>
        <v>169.15882377999998</v>
      </c>
    </row>
    <row r="132" spans="1:6" ht="15.75">
      <c r="A132" s="24"/>
      <c r="B132" s="10" t="s">
        <v>11</v>
      </c>
      <c r="C132" s="13">
        <v>262</v>
      </c>
      <c r="D132" s="12">
        <v>2.22E-4</v>
      </c>
      <c r="E132" s="42">
        <v>5391.86</v>
      </c>
      <c r="F132" s="23">
        <f t="shared" si="22"/>
        <v>313.61214503999997</v>
      </c>
    </row>
    <row r="133" spans="1:6" ht="15.75">
      <c r="A133" s="26"/>
      <c r="B133" s="17" t="s">
        <v>69</v>
      </c>
      <c r="C133" s="18">
        <v>594</v>
      </c>
      <c r="D133" s="87">
        <v>2.2900000000000001E-4</v>
      </c>
      <c r="E133" s="88">
        <v>5391.86</v>
      </c>
      <c r="F133" s="23">
        <f t="shared" si="22"/>
        <v>733.43314836000002</v>
      </c>
    </row>
    <row r="134" spans="1:6" s="58" customFormat="1" ht="15.75">
      <c r="A134" s="95"/>
      <c r="B134" s="54" t="s">
        <v>84</v>
      </c>
      <c r="C134" s="13">
        <v>28</v>
      </c>
      <c r="D134" s="11">
        <v>2.2900000000000001E-4</v>
      </c>
      <c r="E134" s="88">
        <v>5391.86</v>
      </c>
      <c r="F134" s="32">
        <f>E134*D134*C134</f>
        <v>34.572606319999998</v>
      </c>
    </row>
    <row r="135" spans="1:6" s="58" customFormat="1" ht="16.5" thickBot="1">
      <c r="A135" s="95"/>
      <c r="B135" s="54" t="s">
        <v>85</v>
      </c>
      <c r="C135" s="13">
        <v>147</v>
      </c>
      <c r="D135" s="11">
        <v>2.2900000000000001E-4</v>
      </c>
      <c r="E135" s="8">
        <v>5043.53</v>
      </c>
      <c r="F135" s="32">
        <f>E135*D135*C135</f>
        <v>169.78035039</v>
      </c>
    </row>
    <row r="136" spans="1:6" ht="16.5" thickBot="1">
      <c r="A136" s="50" t="s">
        <v>5</v>
      </c>
      <c r="B136" s="59"/>
      <c r="C136" s="60"/>
      <c r="D136" s="60"/>
      <c r="E136" s="66"/>
      <c r="F136" s="51">
        <f>SUM(F131:F135)</f>
        <v>1420.5570738899999</v>
      </c>
    </row>
    <row r="137" spans="1:6" ht="15.75">
      <c r="A137" s="10" t="s">
        <v>23</v>
      </c>
      <c r="B137" s="65" t="s">
        <v>41</v>
      </c>
      <c r="C137" s="29">
        <v>106</v>
      </c>
      <c r="D137" s="12">
        <v>2.2900000000000001E-4</v>
      </c>
      <c r="E137" s="42">
        <v>5391.86</v>
      </c>
      <c r="F137" s="35">
        <f t="shared" ref="F137:F139" si="23">C137*D137*E137</f>
        <v>130.88200964000001</v>
      </c>
    </row>
    <row r="138" spans="1:6" ht="15.75">
      <c r="A138" s="24"/>
      <c r="B138" s="54" t="s">
        <v>11</v>
      </c>
      <c r="C138" s="13">
        <v>262</v>
      </c>
      <c r="D138" s="12">
        <v>2.22E-4</v>
      </c>
      <c r="E138" s="42">
        <v>5391.86</v>
      </c>
      <c r="F138" s="23">
        <f t="shared" si="23"/>
        <v>313.61214503999997</v>
      </c>
    </row>
    <row r="139" spans="1:6" ht="15.75">
      <c r="A139" s="26"/>
      <c r="B139" s="102" t="s">
        <v>69</v>
      </c>
      <c r="C139" s="18">
        <v>594</v>
      </c>
      <c r="D139" s="87">
        <v>2.2900000000000001E-4</v>
      </c>
      <c r="E139" s="88">
        <v>5391.86</v>
      </c>
      <c r="F139" s="23">
        <f t="shared" si="23"/>
        <v>733.43314836000002</v>
      </c>
    </row>
    <row r="140" spans="1:6" s="58" customFormat="1" ht="15.75">
      <c r="A140" s="95"/>
      <c r="B140" s="54" t="s">
        <v>84</v>
      </c>
      <c r="C140" s="13">
        <v>28</v>
      </c>
      <c r="D140" s="11">
        <v>2.2900000000000001E-4</v>
      </c>
      <c r="E140" s="88">
        <v>5391.86</v>
      </c>
      <c r="F140" s="32">
        <f>E140*D140*C140</f>
        <v>34.572606319999998</v>
      </c>
    </row>
    <row r="141" spans="1:6" s="58" customFormat="1" ht="16.5" thickBot="1">
      <c r="A141" s="95"/>
      <c r="B141" s="54" t="s">
        <v>85</v>
      </c>
      <c r="C141" s="13">
        <v>147</v>
      </c>
      <c r="D141" s="11">
        <v>2.2900000000000001E-4</v>
      </c>
      <c r="E141" s="8">
        <v>5043.53</v>
      </c>
      <c r="F141" s="32">
        <f>E141*D141*C141</f>
        <v>169.78035039</v>
      </c>
    </row>
    <row r="142" spans="1:6" ht="16.5" thickBot="1">
      <c r="A142" s="50" t="s">
        <v>5</v>
      </c>
      <c r="B142" s="59"/>
      <c r="C142" s="60"/>
      <c r="D142" s="60"/>
      <c r="E142" s="66"/>
      <c r="F142" s="28">
        <f>SUM(F137:F141)</f>
        <v>1382.2802597499999</v>
      </c>
    </row>
    <row r="143" spans="1:6" ht="15.75">
      <c r="A143" s="10" t="s">
        <v>25</v>
      </c>
      <c r="B143" s="65" t="s">
        <v>42</v>
      </c>
      <c r="C143" s="29">
        <v>76</v>
      </c>
      <c r="D143" s="86">
        <v>2.2900000000000001E-4</v>
      </c>
      <c r="E143" s="89">
        <v>5391.86</v>
      </c>
      <c r="F143" s="35">
        <f t="shared" ref="F143:F145" si="24">C143*D143*E143</f>
        <v>93.839931439999987</v>
      </c>
    </row>
    <row r="144" spans="1:6" ht="15.75">
      <c r="A144" s="36"/>
      <c r="B144" s="54" t="s">
        <v>11</v>
      </c>
      <c r="C144" s="13">
        <v>262</v>
      </c>
      <c r="D144" s="12">
        <v>2.22E-4</v>
      </c>
      <c r="E144" s="89">
        <v>5391.86</v>
      </c>
      <c r="F144" s="23">
        <f t="shared" si="24"/>
        <v>313.61214503999997</v>
      </c>
    </row>
    <row r="145" spans="1:6" ht="15.75">
      <c r="A145" s="37"/>
      <c r="B145" s="102" t="s">
        <v>69</v>
      </c>
      <c r="C145" s="18">
        <v>594</v>
      </c>
      <c r="D145" s="87">
        <v>2.2900000000000001E-4</v>
      </c>
      <c r="E145" s="91">
        <v>5391.86</v>
      </c>
      <c r="F145" s="23">
        <f t="shared" si="24"/>
        <v>733.43314836000002</v>
      </c>
    </row>
    <row r="146" spans="1:6" s="58" customFormat="1" ht="15.75">
      <c r="A146" s="95"/>
      <c r="B146" s="54" t="s">
        <v>84</v>
      </c>
      <c r="C146" s="13">
        <v>28</v>
      </c>
      <c r="D146" s="11">
        <v>2.2900000000000001E-4</v>
      </c>
      <c r="E146" s="91">
        <v>5391.86</v>
      </c>
      <c r="F146" s="32">
        <f>E146*D146*C146</f>
        <v>34.572606319999998</v>
      </c>
    </row>
    <row r="147" spans="1:6" s="58" customFormat="1" ht="16.5" thickBot="1">
      <c r="A147" s="95"/>
      <c r="B147" s="54" t="s">
        <v>85</v>
      </c>
      <c r="C147" s="13">
        <v>147</v>
      </c>
      <c r="D147" s="11">
        <v>2.2900000000000001E-4</v>
      </c>
      <c r="E147" s="8">
        <v>5043.53</v>
      </c>
      <c r="F147" s="32">
        <f>E147*D147*C147</f>
        <v>169.78035039</v>
      </c>
    </row>
    <row r="148" spans="1:6" ht="16.5" thickBot="1">
      <c r="A148" s="90" t="s">
        <v>5</v>
      </c>
      <c r="B148" s="59"/>
      <c r="C148" s="60"/>
      <c r="D148" s="60"/>
      <c r="E148" s="66"/>
      <c r="F148" s="28">
        <f>SUM(F143:F147)</f>
        <v>1345.2381815499998</v>
      </c>
    </row>
    <row r="149" spans="1:6" ht="15.75">
      <c r="A149" s="10" t="s">
        <v>27</v>
      </c>
      <c r="B149" s="103" t="s">
        <v>43</v>
      </c>
      <c r="C149" s="39">
        <v>45</v>
      </c>
      <c r="D149" s="86">
        <v>2.2900000000000001E-4</v>
      </c>
      <c r="E149" s="42">
        <v>5391.86</v>
      </c>
      <c r="F149" s="8">
        <f t="shared" ref="F149:F151" si="25">C149*D149*E149</f>
        <v>55.563117299999995</v>
      </c>
    </row>
    <row r="150" spans="1:6" ht="15.75">
      <c r="A150" s="24"/>
      <c r="B150" s="54" t="s">
        <v>11</v>
      </c>
      <c r="C150" s="13">
        <v>262</v>
      </c>
      <c r="D150" s="12">
        <v>2.22E-4</v>
      </c>
      <c r="E150" s="43">
        <v>5391.86</v>
      </c>
      <c r="F150" s="32">
        <f t="shared" si="25"/>
        <v>313.61214503999997</v>
      </c>
    </row>
    <row r="151" spans="1:6" ht="15.75">
      <c r="A151" s="26"/>
      <c r="B151" s="102" t="s">
        <v>69</v>
      </c>
      <c r="C151" s="18">
        <v>594</v>
      </c>
      <c r="D151" s="87">
        <v>2.2900000000000001E-4</v>
      </c>
      <c r="E151" s="44">
        <v>5391.86</v>
      </c>
      <c r="F151" s="32">
        <f t="shared" si="25"/>
        <v>733.43314836000002</v>
      </c>
    </row>
    <row r="152" spans="1:6" s="58" customFormat="1" ht="15.75">
      <c r="A152" s="95"/>
      <c r="B152" s="54" t="s">
        <v>84</v>
      </c>
      <c r="C152" s="13">
        <v>28</v>
      </c>
      <c r="D152" s="11">
        <v>2.2900000000000001E-4</v>
      </c>
      <c r="E152" s="44">
        <v>5391.86</v>
      </c>
      <c r="F152" s="32">
        <f>E152*D152*C152</f>
        <v>34.572606319999998</v>
      </c>
    </row>
    <row r="153" spans="1:6" s="58" customFormat="1" ht="16.5" thickBot="1">
      <c r="A153" s="95"/>
      <c r="B153" s="54" t="s">
        <v>85</v>
      </c>
      <c r="C153" s="13">
        <v>147</v>
      </c>
      <c r="D153" s="11">
        <v>2.2900000000000001E-4</v>
      </c>
      <c r="E153" s="8">
        <v>5043.53</v>
      </c>
      <c r="F153" s="32">
        <f>E153*D153*C153</f>
        <v>169.78035039</v>
      </c>
    </row>
    <row r="154" spans="1:6" ht="16.5" thickBot="1">
      <c r="A154" s="50" t="s">
        <v>5</v>
      </c>
      <c r="B154" s="59"/>
      <c r="C154" s="60"/>
      <c r="D154" s="60"/>
      <c r="E154" s="66"/>
      <c r="F154" s="28">
        <f>SUM(F149:F153)</f>
        <v>1306.9613674099999</v>
      </c>
    </row>
    <row r="155" spans="1:6" ht="15.75">
      <c r="A155" s="10" t="s">
        <v>29</v>
      </c>
      <c r="B155" s="65" t="s">
        <v>44</v>
      </c>
      <c r="C155" s="29">
        <v>15</v>
      </c>
      <c r="D155" s="86">
        <v>2.2900000000000001E-4</v>
      </c>
      <c r="E155" s="42">
        <v>5391.86</v>
      </c>
      <c r="F155" s="35">
        <f t="shared" ref="F155:F157" si="26">C155*D155*E155</f>
        <v>18.521039099999999</v>
      </c>
    </row>
    <row r="156" spans="1:6" ht="15.75">
      <c r="A156" s="24"/>
      <c r="B156" s="54" t="s">
        <v>11</v>
      </c>
      <c r="C156" s="13">
        <v>262</v>
      </c>
      <c r="D156" s="12">
        <v>2.22E-4</v>
      </c>
      <c r="E156" s="42">
        <v>5391.86</v>
      </c>
      <c r="F156" s="23">
        <f t="shared" si="26"/>
        <v>313.61214503999997</v>
      </c>
    </row>
    <row r="157" spans="1:6" ht="15.75">
      <c r="A157" s="26"/>
      <c r="B157" s="102" t="s">
        <v>69</v>
      </c>
      <c r="C157" s="18">
        <v>594</v>
      </c>
      <c r="D157" s="87">
        <v>2.2900000000000001E-4</v>
      </c>
      <c r="E157" s="88">
        <v>5391.86</v>
      </c>
      <c r="F157" s="23">
        <f t="shared" si="26"/>
        <v>733.43314836000002</v>
      </c>
    </row>
    <row r="158" spans="1:6" s="58" customFormat="1" ht="15.75">
      <c r="A158" s="95"/>
      <c r="B158" s="54" t="s">
        <v>84</v>
      </c>
      <c r="C158" s="13">
        <v>28</v>
      </c>
      <c r="D158" s="11">
        <v>2.2900000000000001E-4</v>
      </c>
      <c r="E158" s="88">
        <v>5391.86</v>
      </c>
      <c r="F158" s="32">
        <f>E158*D158*C158</f>
        <v>34.572606319999998</v>
      </c>
    </row>
    <row r="159" spans="1:6" s="58" customFormat="1" ht="16.5" thickBot="1">
      <c r="A159" s="95"/>
      <c r="B159" s="54" t="s">
        <v>85</v>
      </c>
      <c r="C159" s="13">
        <v>147</v>
      </c>
      <c r="D159" s="11">
        <v>2.2900000000000001E-4</v>
      </c>
      <c r="E159" s="8">
        <v>5043.53</v>
      </c>
      <c r="F159" s="32">
        <f>E159*D159*C159</f>
        <v>169.78035039</v>
      </c>
    </row>
    <row r="160" spans="1:6" ht="16.5" thickBot="1">
      <c r="A160" s="50" t="s">
        <v>5</v>
      </c>
      <c r="B160" s="59"/>
      <c r="C160" s="60"/>
      <c r="D160" s="60"/>
      <c r="E160" s="66"/>
      <c r="F160" s="28">
        <f>SUM(F155:F159)</f>
        <v>1269.91928921</v>
      </c>
    </row>
    <row r="161" spans="1:6" ht="15.75">
      <c r="A161" s="10" t="s">
        <v>31</v>
      </c>
      <c r="B161" s="65" t="s">
        <v>45</v>
      </c>
      <c r="C161" s="29">
        <v>247</v>
      </c>
      <c r="D161" s="12">
        <v>2.22E-4</v>
      </c>
      <c r="E161" s="42">
        <v>5391.86</v>
      </c>
      <c r="F161" s="9">
        <f t="shared" ref="F161:F162" si="27">C161*D161*E161</f>
        <v>295.65725123999999</v>
      </c>
    </row>
    <row r="162" spans="1:6" ht="15.75">
      <c r="A162" s="52"/>
      <c r="B162" s="102" t="s">
        <v>69</v>
      </c>
      <c r="C162" s="18">
        <v>594</v>
      </c>
      <c r="D162" s="87">
        <v>2.2900000000000001E-4</v>
      </c>
      <c r="E162" s="42">
        <v>5391.86</v>
      </c>
      <c r="F162" s="9">
        <f t="shared" si="27"/>
        <v>733.43314836000002</v>
      </c>
    </row>
    <row r="163" spans="1:6" s="58" customFormat="1" ht="15.75">
      <c r="A163" s="95"/>
      <c r="B163" s="54" t="s">
        <v>84</v>
      </c>
      <c r="C163" s="13">
        <v>28</v>
      </c>
      <c r="D163" s="11">
        <v>2.2900000000000001E-4</v>
      </c>
      <c r="E163" s="42">
        <v>5391.86</v>
      </c>
      <c r="F163" s="32">
        <f>E163*D163*C163</f>
        <v>34.572606319999998</v>
      </c>
    </row>
    <row r="164" spans="1:6" s="58" customFormat="1" ht="16.5" thickBot="1">
      <c r="A164" s="95"/>
      <c r="B164" s="54" t="s">
        <v>85</v>
      </c>
      <c r="C164" s="13">
        <v>147</v>
      </c>
      <c r="D164" s="11">
        <v>2.2900000000000001E-4</v>
      </c>
      <c r="E164" s="8">
        <v>5043.53</v>
      </c>
      <c r="F164" s="32">
        <f>E164*D164*C164</f>
        <v>169.78035039</v>
      </c>
    </row>
    <row r="165" spans="1:6" ht="16.5" thickBot="1">
      <c r="A165" s="6" t="s">
        <v>5</v>
      </c>
      <c r="B165" s="59"/>
      <c r="C165" s="60"/>
      <c r="D165" s="60"/>
      <c r="E165" s="100"/>
      <c r="F165" s="28">
        <f>SUM(F161:F164)</f>
        <v>1233.4433563099999</v>
      </c>
    </row>
    <row r="166" spans="1:6" ht="16.5" thickBot="1">
      <c r="A166" s="45" t="s">
        <v>46</v>
      </c>
      <c r="B166" s="46"/>
      <c r="C166" s="47"/>
      <c r="D166" s="47"/>
      <c r="E166" s="48"/>
      <c r="F166" s="28">
        <f>F98+F105+F112+F118+F124+F130+F136+F142+F148+F154+F160+F165</f>
        <v>17260.542229859999</v>
      </c>
    </row>
    <row r="167" spans="1:6" ht="16.5" thickBot="1">
      <c r="A167" s="174" t="s">
        <v>96</v>
      </c>
      <c r="B167" s="168"/>
      <c r="C167" s="168"/>
      <c r="D167" s="168"/>
      <c r="E167" s="175"/>
      <c r="F167" s="169"/>
    </row>
    <row r="168" spans="1:6" ht="16.5" thickBot="1">
      <c r="A168" s="3" t="s">
        <v>0</v>
      </c>
      <c r="B168" s="4" t="s">
        <v>1</v>
      </c>
      <c r="C168" s="4" t="s">
        <v>2</v>
      </c>
      <c r="D168" s="5" t="s">
        <v>3</v>
      </c>
      <c r="E168" s="92" t="s">
        <v>4</v>
      </c>
      <c r="F168" s="3" t="s">
        <v>5</v>
      </c>
    </row>
    <row r="169" spans="1:6" ht="15.75">
      <c r="A169" s="21" t="s">
        <v>47</v>
      </c>
      <c r="B169" s="65" t="s">
        <v>48</v>
      </c>
      <c r="C169" s="29">
        <v>216</v>
      </c>
      <c r="D169" s="12">
        <v>2.22E-4</v>
      </c>
      <c r="E169" s="42">
        <v>5391.86</v>
      </c>
      <c r="F169" s="35">
        <f t="shared" ref="F169" si="28">C169*D169*E169</f>
        <v>258.55047072000002</v>
      </c>
    </row>
    <row r="170" spans="1:6" ht="15.75">
      <c r="A170" s="7"/>
      <c r="B170" s="102" t="s">
        <v>69</v>
      </c>
      <c r="C170" s="18">
        <v>594</v>
      </c>
      <c r="D170" s="87">
        <v>2.2900000000000001E-4</v>
      </c>
      <c r="E170" s="44">
        <v>5391.86</v>
      </c>
      <c r="F170" s="53">
        <f>E170*D170*C170</f>
        <v>733.43314836000002</v>
      </c>
    </row>
    <row r="171" spans="1:6" s="58" customFormat="1" ht="15.75">
      <c r="A171" s="95"/>
      <c r="B171" s="54" t="s">
        <v>84</v>
      </c>
      <c r="C171" s="13">
        <v>28</v>
      </c>
      <c r="D171" s="11">
        <v>2.2900000000000001E-4</v>
      </c>
      <c r="E171" s="42">
        <v>5391.86</v>
      </c>
      <c r="F171" s="32">
        <f>E171*D171*C171</f>
        <v>34.572606319999998</v>
      </c>
    </row>
    <row r="172" spans="1:6" s="58" customFormat="1" ht="16.5" thickBot="1">
      <c r="A172" s="95"/>
      <c r="B172" s="54" t="s">
        <v>85</v>
      </c>
      <c r="C172" s="13">
        <v>147</v>
      </c>
      <c r="D172" s="11">
        <v>2.2900000000000001E-4</v>
      </c>
      <c r="E172" s="8">
        <v>5019.42</v>
      </c>
      <c r="F172" s="32">
        <f>E172*D172*C172</f>
        <v>168.96873546</v>
      </c>
    </row>
    <row r="173" spans="1:6" ht="16.5" thickBot="1">
      <c r="A173" s="6" t="s">
        <v>5</v>
      </c>
      <c r="B173" s="59"/>
      <c r="C173" s="60"/>
      <c r="D173" s="60"/>
      <c r="E173" s="66"/>
      <c r="F173" s="28">
        <f>SUM(F169:F172)</f>
        <v>1195.5249608600002</v>
      </c>
    </row>
    <row r="174" spans="1:6" ht="15.75">
      <c r="A174" s="21" t="s">
        <v>49</v>
      </c>
      <c r="B174" s="65" t="s">
        <v>50</v>
      </c>
      <c r="C174" s="29">
        <v>187</v>
      </c>
      <c r="D174" s="86">
        <v>2.22E-4</v>
      </c>
      <c r="E174" s="42">
        <v>5391.86</v>
      </c>
      <c r="F174" s="35">
        <f t="shared" ref="F174" si="29">C174*D174*E174</f>
        <v>223.83767603999999</v>
      </c>
    </row>
    <row r="175" spans="1:6" ht="15.75">
      <c r="A175" s="7"/>
      <c r="B175" s="102" t="s">
        <v>69</v>
      </c>
      <c r="C175" s="18">
        <v>594</v>
      </c>
      <c r="D175" s="87">
        <v>2.2900000000000001E-4</v>
      </c>
      <c r="E175" s="44">
        <v>5391.86</v>
      </c>
      <c r="F175" s="53">
        <f>E175*D175*C175</f>
        <v>733.43314836000002</v>
      </c>
    </row>
    <row r="176" spans="1:6" s="58" customFormat="1" ht="15.75">
      <c r="A176" s="95"/>
      <c r="B176" s="54" t="s">
        <v>84</v>
      </c>
      <c r="C176" s="13">
        <v>28</v>
      </c>
      <c r="D176" s="11">
        <v>2.2900000000000001E-4</v>
      </c>
      <c r="E176" s="42">
        <v>5391.86</v>
      </c>
      <c r="F176" s="32">
        <f>E176*D176*C176</f>
        <v>34.572606319999998</v>
      </c>
    </row>
    <row r="177" spans="1:6" s="58" customFormat="1" ht="16.5" thickBot="1">
      <c r="A177" s="95"/>
      <c r="B177" s="54" t="s">
        <v>85</v>
      </c>
      <c r="C177" s="13">
        <v>147</v>
      </c>
      <c r="D177" s="11">
        <v>2.2900000000000001E-4</v>
      </c>
      <c r="E177" s="8">
        <v>5019.42</v>
      </c>
      <c r="F177" s="32">
        <f>E177*D177*C177</f>
        <v>168.96873546</v>
      </c>
    </row>
    <row r="178" spans="1:6" ht="16.5" thickBot="1">
      <c r="A178" s="6" t="s">
        <v>5</v>
      </c>
      <c r="B178" s="59"/>
      <c r="C178" s="60"/>
      <c r="D178" s="60"/>
      <c r="E178" s="66"/>
      <c r="F178" s="28">
        <f>SUM(F174:F177)</f>
        <v>1160.8121661800001</v>
      </c>
    </row>
    <row r="179" spans="1:6" ht="15.75">
      <c r="A179" s="21" t="s">
        <v>51</v>
      </c>
      <c r="B179" s="65" t="s">
        <v>52</v>
      </c>
      <c r="C179" s="29">
        <v>156</v>
      </c>
      <c r="D179" s="86">
        <v>2.22E-4</v>
      </c>
      <c r="E179" s="42">
        <v>5391.86</v>
      </c>
      <c r="F179" s="35">
        <f t="shared" ref="F179" si="30">C179*D179*E179</f>
        <v>186.73089552000002</v>
      </c>
    </row>
    <row r="180" spans="1:6" ht="15.75">
      <c r="A180" s="7"/>
      <c r="B180" s="102" t="s">
        <v>69</v>
      </c>
      <c r="C180" s="18">
        <v>594</v>
      </c>
      <c r="D180" s="87">
        <v>2.2900000000000001E-4</v>
      </c>
      <c r="E180" s="42">
        <v>5391.86</v>
      </c>
      <c r="F180" s="53">
        <f>E180*D180*C180</f>
        <v>733.43314836000002</v>
      </c>
    </row>
    <row r="181" spans="1:6" s="58" customFormat="1" ht="15.75">
      <c r="A181" s="95"/>
      <c r="B181" s="54" t="s">
        <v>84</v>
      </c>
      <c r="C181" s="13">
        <v>28</v>
      </c>
      <c r="D181" s="11">
        <v>2.2900000000000001E-4</v>
      </c>
      <c r="E181" s="42">
        <v>5391.86</v>
      </c>
      <c r="F181" s="32">
        <f>E181*D181*C181</f>
        <v>34.572606319999998</v>
      </c>
    </row>
    <row r="182" spans="1:6" s="58" customFormat="1" ht="16.5" thickBot="1">
      <c r="A182" s="95"/>
      <c r="B182" s="54" t="s">
        <v>85</v>
      </c>
      <c r="C182" s="13">
        <v>147</v>
      </c>
      <c r="D182" s="11">
        <v>2.2900000000000001E-4</v>
      </c>
      <c r="E182" s="8">
        <v>5019.42</v>
      </c>
      <c r="F182" s="32">
        <f>E182*D182*C182</f>
        <v>168.96873546</v>
      </c>
    </row>
    <row r="183" spans="1:6" ht="16.5" thickBot="1">
      <c r="A183" s="6" t="s">
        <v>5</v>
      </c>
      <c r="B183" s="59"/>
      <c r="C183" s="60"/>
      <c r="D183" s="60"/>
      <c r="E183" s="66"/>
      <c r="F183" s="28">
        <f>SUM(F179:F182)</f>
        <v>1123.70538566</v>
      </c>
    </row>
    <row r="184" spans="1:6" ht="15.75">
      <c r="A184" s="21" t="s">
        <v>53</v>
      </c>
      <c r="B184" s="65" t="s">
        <v>54</v>
      </c>
      <c r="C184" s="29">
        <v>126</v>
      </c>
      <c r="D184" s="86">
        <v>2.22E-4</v>
      </c>
      <c r="E184" s="42">
        <v>5391.86</v>
      </c>
      <c r="F184" s="35">
        <f t="shared" ref="F184" si="31">C184*D184*E184</f>
        <v>150.82110792</v>
      </c>
    </row>
    <row r="185" spans="1:6" ht="15.75">
      <c r="A185" s="7"/>
      <c r="B185" s="102" t="s">
        <v>69</v>
      </c>
      <c r="C185" s="18">
        <v>594</v>
      </c>
      <c r="D185" s="87">
        <v>2.2900000000000001E-4</v>
      </c>
      <c r="E185" s="88">
        <v>5391.86</v>
      </c>
      <c r="F185" s="53">
        <f>E185*D185*C185</f>
        <v>733.43314836000002</v>
      </c>
    </row>
    <row r="186" spans="1:6" s="58" customFormat="1" ht="15.75">
      <c r="A186" s="95"/>
      <c r="B186" s="54" t="s">
        <v>84</v>
      </c>
      <c r="C186" s="13">
        <v>28</v>
      </c>
      <c r="D186" s="11">
        <v>2.2900000000000001E-4</v>
      </c>
      <c r="E186" s="42">
        <v>5391.86</v>
      </c>
      <c r="F186" s="32">
        <f>E186*D186*C186</f>
        <v>34.572606319999998</v>
      </c>
    </row>
    <row r="187" spans="1:6" s="58" customFormat="1" ht="16.5" thickBot="1">
      <c r="A187" s="95"/>
      <c r="B187" s="54" t="s">
        <v>85</v>
      </c>
      <c r="C187" s="13">
        <v>147</v>
      </c>
      <c r="D187" s="11">
        <v>2.2900000000000001E-4</v>
      </c>
      <c r="E187" s="8">
        <v>5019.42</v>
      </c>
      <c r="F187" s="32">
        <f>E187*D187*C187</f>
        <v>168.96873546</v>
      </c>
    </row>
    <row r="188" spans="1:6" ht="16.5" thickBot="1">
      <c r="A188" s="6" t="s">
        <v>5</v>
      </c>
      <c r="B188" s="59"/>
      <c r="C188" s="60"/>
      <c r="D188" s="60"/>
      <c r="E188" s="66"/>
      <c r="F188" s="28">
        <f>SUM(F184:F187)</f>
        <v>1087.79559806</v>
      </c>
    </row>
    <row r="189" spans="1:6" ht="15.75">
      <c r="A189" s="21" t="s">
        <v>55</v>
      </c>
      <c r="B189" s="65" t="s">
        <v>56</v>
      </c>
      <c r="C189" s="29">
        <v>95</v>
      </c>
      <c r="D189" s="86">
        <v>2.22E-4</v>
      </c>
      <c r="E189" s="42">
        <v>5391.86</v>
      </c>
      <c r="F189" s="35">
        <f t="shared" ref="F189:F190" si="32">C189*D189*E189</f>
        <v>113.7143274</v>
      </c>
    </row>
    <row r="190" spans="1:6" ht="15.75">
      <c r="A190" s="7"/>
      <c r="B190" s="102" t="s">
        <v>69</v>
      </c>
      <c r="C190" s="18">
        <v>594</v>
      </c>
      <c r="D190" s="87">
        <v>2.2900000000000001E-4</v>
      </c>
      <c r="E190" s="42">
        <v>5391.86</v>
      </c>
      <c r="F190" s="35">
        <f t="shared" si="32"/>
        <v>733.43314836000002</v>
      </c>
    </row>
    <row r="191" spans="1:6" s="58" customFormat="1" ht="15.75">
      <c r="A191" s="95"/>
      <c r="B191" s="54" t="s">
        <v>84</v>
      </c>
      <c r="C191" s="13">
        <v>28</v>
      </c>
      <c r="D191" s="11">
        <v>2.2900000000000001E-4</v>
      </c>
      <c r="E191" s="42">
        <v>5391.86</v>
      </c>
      <c r="F191" s="32">
        <f>E191*D191*C191</f>
        <v>34.572606319999998</v>
      </c>
    </row>
    <row r="192" spans="1:6" s="58" customFormat="1" ht="16.5" thickBot="1">
      <c r="A192" s="95"/>
      <c r="B192" s="54" t="s">
        <v>85</v>
      </c>
      <c r="C192" s="13">
        <v>147</v>
      </c>
      <c r="D192" s="11">
        <v>2.2900000000000001E-4</v>
      </c>
      <c r="E192" s="8">
        <v>5019.42</v>
      </c>
      <c r="F192" s="32">
        <f>E192*D192*C192</f>
        <v>168.96873546</v>
      </c>
    </row>
    <row r="193" spans="1:6" ht="16.5" thickBot="1">
      <c r="A193" s="6" t="s">
        <v>5</v>
      </c>
      <c r="B193" s="59"/>
      <c r="C193" s="60"/>
      <c r="D193" s="60"/>
      <c r="E193" s="66"/>
      <c r="F193" s="28">
        <f>SUM(F189:F192)</f>
        <v>1050.6888175399999</v>
      </c>
    </row>
    <row r="194" spans="1:6" ht="15.75">
      <c r="A194" s="21" t="s">
        <v>57</v>
      </c>
      <c r="B194" s="65" t="s">
        <v>58</v>
      </c>
      <c r="C194" s="29">
        <v>65</v>
      </c>
      <c r="D194" s="86">
        <v>2.22E-4</v>
      </c>
      <c r="E194" s="42">
        <v>5391.86</v>
      </c>
      <c r="F194" s="35">
        <f t="shared" ref="F194:F195" si="33">C194*D194*E194</f>
        <v>77.804539800000001</v>
      </c>
    </row>
    <row r="195" spans="1:6" ht="15.75">
      <c r="A195" s="7"/>
      <c r="B195" s="102" t="s">
        <v>69</v>
      </c>
      <c r="C195" s="18">
        <v>594</v>
      </c>
      <c r="D195" s="87">
        <v>2.2900000000000001E-4</v>
      </c>
      <c r="E195" s="88">
        <v>5391.86</v>
      </c>
      <c r="F195" s="35">
        <f t="shared" si="33"/>
        <v>733.43314836000002</v>
      </c>
    </row>
    <row r="196" spans="1:6" s="58" customFormat="1" ht="15.75">
      <c r="A196" s="95"/>
      <c r="B196" s="54" t="s">
        <v>84</v>
      </c>
      <c r="C196" s="13">
        <v>28</v>
      </c>
      <c r="D196" s="11">
        <v>2.2900000000000001E-4</v>
      </c>
      <c r="E196" s="42">
        <v>5391.86</v>
      </c>
      <c r="F196" s="32">
        <f>E196*D196*C196</f>
        <v>34.572606319999998</v>
      </c>
    </row>
    <row r="197" spans="1:6" s="58" customFormat="1" ht="16.5" thickBot="1">
      <c r="A197" s="95"/>
      <c r="B197" s="54" t="s">
        <v>85</v>
      </c>
      <c r="C197" s="13">
        <v>147</v>
      </c>
      <c r="D197" s="11">
        <v>2.2900000000000001E-4</v>
      </c>
      <c r="E197" s="8">
        <v>5019.42</v>
      </c>
      <c r="F197" s="32">
        <f>E197*D197*C197</f>
        <v>168.96873546</v>
      </c>
    </row>
    <row r="198" spans="1:6" ht="16.5" thickBot="1">
      <c r="A198" s="6" t="s">
        <v>5</v>
      </c>
      <c r="B198" s="59"/>
      <c r="C198" s="60"/>
      <c r="D198" s="60"/>
      <c r="E198" s="66"/>
      <c r="F198" s="28">
        <f>SUM(F194:F197)</f>
        <v>1014.7790299400001</v>
      </c>
    </row>
    <row r="199" spans="1:6" ht="15.75">
      <c r="A199" s="21" t="s">
        <v>59</v>
      </c>
      <c r="B199" s="65" t="s">
        <v>60</v>
      </c>
      <c r="C199" s="29">
        <v>34</v>
      </c>
      <c r="D199" s="86">
        <v>2.22E-4</v>
      </c>
      <c r="E199" s="42">
        <v>5391.86</v>
      </c>
      <c r="F199" s="35">
        <f t="shared" ref="F199" si="34">C199*D199*E199</f>
        <v>40.69775928</v>
      </c>
    </row>
    <row r="200" spans="1:6" ht="15.75">
      <c r="A200" s="7"/>
      <c r="B200" s="102" t="s">
        <v>69</v>
      </c>
      <c r="C200" s="18">
        <v>594</v>
      </c>
      <c r="D200" s="87">
        <v>2.2900000000000001E-4</v>
      </c>
      <c r="E200" s="88">
        <v>5391.86</v>
      </c>
      <c r="F200" s="53">
        <f>E200*D200*C200</f>
        <v>733.43314836000002</v>
      </c>
    </row>
    <row r="201" spans="1:6" s="58" customFormat="1" ht="15.75">
      <c r="A201" s="95"/>
      <c r="B201" s="54" t="s">
        <v>84</v>
      </c>
      <c r="C201" s="13">
        <v>28</v>
      </c>
      <c r="D201" s="11">
        <v>2.2900000000000001E-4</v>
      </c>
      <c r="E201" s="42">
        <v>5391.86</v>
      </c>
      <c r="F201" s="32">
        <f>E201*D201*C201</f>
        <v>34.572606319999998</v>
      </c>
    </row>
    <row r="202" spans="1:6" s="58" customFormat="1" ht="16.5" thickBot="1">
      <c r="A202" s="95"/>
      <c r="B202" s="54" t="s">
        <v>85</v>
      </c>
      <c r="C202" s="13">
        <v>147</v>
      </c>
      <c r="D202" s="11">
        <v>2.2900000000000001E-4</v>
      </c>
      <c r="E202" s="8">
        <v>5019.42</v>
      </c>
      <c r="F202" s="32">
        <f>E202*D202*C202</f>
        <v>168.96873546</v>
      </c>
    </row>
    <row r="203" spans="1:6" ht="16.5" thickBot="1">
      <c r="A203" s="6" t="s">
        <v>5</v>
      </c>
      <c r="B203" s="59"/>
      <c r="C203" s="60"/>
      <c r="D203" s="60"/>
      <c r="E203" s="66"/>
      <c r="F203" s="28">
        <f>SUM(F199:F202)</f>
        <v>977.67224942000007</v>
      </c>
    </row>
    <row r="204" spans="1:6" ht="15.75">
      <c r="A204" s="21" t="s">
        <v>61</v>
      </c>
      <c r="B204" s="65" t="s">
        <v>62</v>
      </c>
      <c r="C204" s="29">
        <v>3</v>
      </c>
      <c r="D204" s="86">
        <v>2.22E-4</v>
      </c>
      <c r="E204" s="42">
        <v>5391.86</v>
      </c>
      <c r="F204" s="35">
        <f t="shared" ref="F204" si="35">C204*D204*E204</f>
        <v>3.59097876</v>
      </c>
    </row>
    <row r="205" spans="1:6" ht="15.75">
      <c r="A205" s="7"/>
      <c r="B205" s="102" t="s">
        <v>69</v>
      </c>
      <c r="C205" s="18">
        <v>594</v>
      </c>
      <c r="D205" s="87">
        <v>2.2900000000000001E-4</v>
      </c>
      <c r="E205" s="88">
        <v>5391.86</v>
      </c>
      <c r="F205" s="53">
        <f>E205*D205*C205</f>
        <v>733.43314836000002</v>
      </c>
    </row>
    <row r="206" spans="1:6" s="58" customFormat="1" ht="15.75">
      <c r="A206" s="95"/>
      <c r="B206" s="54" t="s">
        <v>84</v>
      </c>
      <c r="C206" s="13">
        <v>28</v>
      </c>
      <c r="D206" s="11">
        <v>2.2900000000000001E-4</v>
      </c>
      <c r="E206" s="42">
        <v>5391.86</v>
      </c>
      <c r="F206" s="32">
        <f>E206*D206*C206</f>
        <v>34.572606319999998</v>
      </c>
    </row>
    <row r="207" spans="1:6" s="58" customFormat="1" ht="16.5" thickBot="1">
      <c r="A207" s="95"/>
      <c r="B207" s="54" t="s">
        <v>85</v>
      </c>
      <c r="C207" s="13">
        <v>147</v>
      </c>
      <c r="D207" s="11">
        <v>2.2900000000000001E-4</v>
      </c>
      <c r="E207" s="8">
        <v>5019.42</v>
      </c>
      <c r="F207" s="32">
        <f>E207*D207*C207</f>
        <v>168.96873546</v>
      </c>
    </row>
    <row r="208" spans="1:6" ht="16.5" thickBot="1">
      <c r="A208" s="6" t="s">
        <v>5</v>
      </c>
      <c r="B208" s="59"/>
      <c r="C208" s="60"/>
      <c r="D208" s="60"/>
      <c r="E208" s="66"/>
      <c r="F208" s="28">
        <f>SUM(F204:F207)</f>
        <v>940.56546890000004</v>
      </c>
    </row>
    <row r="209" spans="1:6" ht="15.75">
      <c r="A209" s="21" t="s">
        <v>63</v>
      </c>
      <c r="B209" s="93" t="s">
        <v>70</v>
      </c>
      <c r="C209" s="94">
        <v>567</v>
      </c>
      <c r="D209" s="87">
        <v>2.2900000000000001E-4</v>
      </c>
      <c r="E209" s="91">
        <v>5391.86</v>
      </c>
      <c r="F209" s="35">
        <f t="shared" ref="F209" si="36">C209*D209*E209</f>
        <v>700.09527797999999</v>
      </c>
    </row>
    <row r="210" spans="1:6" s="58" customFormat="1" ht="15.75">
      <c r="A210" s="95"/>
      <c r="B210" s="54" t="s">
        <v>84</v>
      </c>
      <c r="C210" s="13">
        <v>28</v>
      </c>
      <c r="D210" s="11">
        <v>2.2900000000000001E-4</v>
      </c>
      <c r="E210" s="42">
        <v>5391.86</v>
      </c>
      <c r="F210" s="32">
        <f>E210*D210*C210</f>
        <v>34.572606319999998</v>
      </c>
    </row>
    <row r="211" spans="1:6" s="58" customFormat="1" ht="16.5" thickBot="1">
      <c r="A211" s="95"/>
      <c r="B211" s="54" t="s">
        <v>85</v>
      </c>
      <c r="C211" s="13">
        <v>147</v>
      </c>
      <c r="D211" s="11">
        <v>2.2900000000000001E-4</v>
      </c>
      <c r="E211" s="8">
        <v>5019.42</v>
      </c>
      <c r="F211" s="32">
        <f>E211*D211*C211</f>
        <v>168.96873546</v>
      </c>
    </row>
    <row r="212" spans="1:6" ht="16.5" thickBot="1">
      <c r="A212" s="6" t="s">
        <v>5</v>
      </c>
      <c r="B212" s="59"/>
      <c r="C212" s="60"/>
      <c r="D212" s="60"/>
      <c r="E212" s="66"/>
      <c r="F212" s="28">
        <f>SUM(F209:F211)</f>
        <v>903.63661976000003</v>
      </c>
    </row>
    <row r="213" spans="1:6" ht="15.75">
      <c r="A213" s="21" t="s">
        <v>64</v>
      </c>
      <c r="B213" s="93" t="s">
        <v>71</v>
      </c>
      <c r="C213" s="94">
        <v>537</v>
      </c>
      <c r="D213" s="87">
        <v>2.2900000000000001E-4</v>
      </c>
      <c r="E213" s="91">
        <v>5391.86</v>
      </c>
      <c r="F213" s="35">
        <f t="shared" ref="F213" si="37">C213*D213*E213</f>
        <v>663.05319978</v>
      </c>
    </row>
    <row r="214" spans="1:6" s="58" customFormat="1" ht="15.75">
      <c r="A214" s="95"/>
      <c r="B214" s="54" t="s">
        <v>84</v>
      </c>
      <c r="C214" s="13">
        <v>28</v>
      </c>
      <c r="D214" s="11">
        <v>2.2900000000000001E-4</v>
      </c>
      <c r="E214" s="42">
        <v>5391.86</v>
      </c>
      <c r="F214" s="32">
        <f>E214*D214*C214</f>
        <v>34.572606319999998</v>
      </c>
    </row>
    <row r="215" spans="1:6" s="58" customFormat="1" ht="16.5" thickBot="1">
      <c r="A215" s="95"/>
      <c r="B215" s="54" t="s">
        <v>85</v>
      </c>
      <c r="C215" s="13">
        <v>147</v>
      </c>
      <c r="D215" s="11">
        <v>2.2900000000000001E-4</v>
      </c>
      <c r="E215" s="8">
        <v>5019.42</v>
      </c>
      <c r="F215" s="32">
        <f>E215*D215*C215</f>
        <v>168.96873546</v>
      </c>
    </row>
    <row r="216" spans="1:6" ht="16.5" thickBot="1">
      <c r="A216" s="6" t="s">
        <v>5</v>
      </c>
      <c r="B216" s="59"/>
      <c r="C216" s="60"/>
      <c r="D216" s="60"/>
      <c r="E216" s="66"/>
      <c r="F216" s="28">
        <f>SUM(F213:F215)</f>
        <v>866.59454155999993</v>
      </c>
    </row>
    <row r="217" spans="1:6" s="58" customFormat="1" ht="15.75">
      <c r="A217" s="55" t="s">
        <v>65</v>
      </c>
      <c r="B217" s="54" t="s">
        <v>72</v>
      </c>
      <c r="C217" s="13">
        <v>507</v>
      </c>
      <c r="D217" s="87">
        <v>2.2900000000000001E-4</v>
      </c>
      <c r="E217" s="56">
        <v>5391.86</v>
      </c>
      <c r="F217" s="57">
        <f t="shared" ref="F217" si="38">C217*D217*E217</f>
        <v>626.01112158000001</v>
      </c>
    </row>
    <row r="218" spans="1:6" s="58" customFormat="1" ht="15.75">
      <c r="A218" s="95"/>
      <c r="B218" s="54" t="s">
        <v>84</v>
      </c>
      <c r="C218" s="13">
        <v>28</v>
      </c>
      <c r="D218" s="11">
        <v>2.2900000000000001E-4</v>
      </c>
      <c r="E218" s="42">
        <v>5391.86</v>
      </c>
      <c r="F218" s="32">
        <f>E218*D218*C218</f>
        <v>34.572606319999998</v>
      </c>
    </row>
    <row r="219" spans="1:6" s="58" customFormat="1" ht="16.5" thickBot="1">
      <c r="A219" s="95"/>
      <c r="B219" s="54" t="s">
        <v>85</v>
      </c>
      <c r="C219" s="13">
        <v>147</v>
      </c>
      <c r="D219" s="11">
        <v>2.2900000000000001E-4</v>
      </c>
      <c r="E219" s="8">
        <v>5019.42</v>
      </c>
      <c r="F219" s="32">
        <f>E219*D219*C219</f>
        <v>168.96873546</v>
      </c>
    </row>
    <row r="220" spans="1:6" s="58" customFormat="1" ht="16.5" thickBot="1">
      <c r="A220" s="6" t="s">
        <v>5</v>
      </c>
      <c r="B220" s="59"/>
      <c r="C220" s="60"/>
      <c r="D220" s="60"/>
      <c r="E220" s="66"/>
      <c r="F220" s="28">
        <f>SUM(F217:F219)</f>
        <v>829.55246336000005</v>
      </c>
    </row>
    <row r="221" spans="1:6" s="58" customFormat="1" ht="15.75">
      <c r="A221" s="55" t="s">
        <v>31</v>
      </c>
      <c r="B221" s="54" t="s">
        <v>73</v>
      </c>
      <c r="C221" s="13">
        <v>477</v>
      </c>
      <c r="D221" s="87">
        <v>2.2900000000000001E-4</v>
      </c>
      <c r="E221" s="56">
        <v>5391.86</v>
      </c>
      <c r="F221" s="57">
        <f t="shared" ref="F221" si="39">C221*D221*E221</f>
        <v>588.96904338000002</v>
      </c>
    </row>
    <row r="222" spans="1:6" s="58" customFormat="1" ht="15.75">
      <c r="A222" s="95"/>
      <c r="B222" s="54" t="s">
        <v>84</v>
      </c>
      <c r="C222" s="13">
        <v>28</v>
      </c>
      <c r="D222" s="11">
        <v>2.2900000000000001E-4</v>
      </c>
      <c r="E222" s="42">
        <v>5391.86</v>
      </c>
      <c r="F222" s="32">
        <f>E222*D222*C222</f>
        <v>34.572606319999998</v>
      </c>
    </row>
    <row r="223" spans="1:6" s="58" customFormat="1" ht="16.5" thickBot="1">
      <c r="A223" s="95"/>
      <c r="B223" s="54" t="s">
        <v>85</v>
      </c>
      <c r="C223" s="13">
        <v>147</v>
      </c>
      <c r="D223" s="11">
        <v>2.2900000000000001E-4</v>
      </c>
      <c r="E223" s="8">
        <v>5019.42</v>
      </c>
      <c r="F223" s="32">
        <f>E223*D223*C223</f>
        <v>168.96873546</v>
      </c>
    </row>
    <row r="224" spans="1:6" s="58" customFormat="1" ht="16.5" thickBot="1">
      <c r="A224" s="6" t="s">
        <v>5</v>
      </c>
      <c r="B224" s="59"/>
      <c r="C224" s="60"/>
      <c r="D224" s="60"/>
      <c r="E224" s="61"/>
      <c r="F224" s="28">
        <f>SUM(F221:F223)</f>
        <v>792.51038515999994</v>
      </c>
    </row>
    <row r="225" spans="1:6" ht="16.5" thickBot="1">
      <c r="A225" s="45" t="s">
        <v>66</v>
      </c>
      <c r="B225" s="62"/>
      <c r="C225" s="62"/>
      <c r="D225" s="63"/>
      <c r="E225" s="64"/>
      <c r="F225" s="28">
        <f>F173+F178+F183+F188+F193+F198+F203+F208+F212+F216+F220+F224</f>
        <v>11943.8376864</v>
      </c>
    </row>
    <row r="226" spans="1:6" ht="15.75" thickBot="1">
      <c r="A226" s="167" t="s">
        <v>95</v>
      </c>
      <c r="B226" s="168"/>
      <c r="C226" s="168"/>
      <c r="D226" s="168"/>
      <c r="E226" s="168"/>
      <c r="F226" s="169"/>
    </row>
    <row r="227" spans="1:6" s="58" customFormat="1" ht="15.75">
      <c r="A227" s="104" t="s">
        <v>6</v>
      </c>
      <c r="B227" s="103" t="s">
        <v>74</v>
      </c>
      <c r="C227" s="39">
        <v>447</v>
      </c>
      <c r="D227" s="122">
        <v>2.2900000000000001E-4</v>
      </c>
      <c r="E227" s="89">
        <v>5496.09</v>
      </c>
      <c r="F227" s="35">
        <f t="shared" ref="F227" si="40">C227*D227*E227</f>
        <v>562.59626067000011</v>
      </c>
    </row>
    <row r="228" spans="1:6" s="58" customFormat="1" ht="15.75">
      <c r="A228" s="95"/>
      <c r="B228" s="54" t="s">
        <v>84</v>
      </c>
      <c r="C228" s="13">
        <v>28</v>
      </c>
      <c r="D228" s="11">
        <v>2.2900000000000001E-4</v>
      </c>
      <c r="E228" s="109">
        <v>5496.09</v>
      </c>
      <c r="F228" s="23">
        <f>E228*D228*C228</f>
        <v>35.240929080000001</v>
      </c>
    </row>
    <row r="229" spans="1:6" s="58" customFormat="1" ht="16.5" thickBot="1">
      <c r="A229" s="95"/>
      <c r="B229" s="102" t="s">
        <v>85</v>
      </c>
      <c r="C229" s="18">
        <v>147</v>
      </c>
      <c r="D229" s="127">
        <v>2.2900000000000001E-4</v>
      </c>
      <c r="E229" s="123">
        <v>5123.6499999999996</v>
      </c>
      <c r="F229" s="23">
        <f>E229*D229*C229</f>
        <v>172.47742995000002</v>
      </c>
    </row>
    <row r="230" spans="1:6" ht="16.5" thickBot="1">
      <c r="A230" s="105" t="s">
        <v>5</v>
      </c>
      <c r="B230" s="129"/>
      <c r="C230" s="130"/>
      <c r="D230" s="130"/>
      <c r="E230" s="131"/>
      <c r="F230" s="41">
        <f>SUM(F227:F229)</f>
        <v>770.31461970000009</v>
      </c>
    </row>
    <row r="231" spans="1:6" ht="15.75">
      <c r="A231" s="30" t="s">
        <v>49</v>
      </c>
      <c r="B231" s="103" t="s">
        <v>75</v>
      </c>
      <c r="C231" s="39">
        <v>416</v>
      </c>
      <c r="D231" s="122">
        <v>2.2900000000000001E-4</v>
      </c>
      <c r="E231" s="42">
        <v>5496.09</v>
      </c>
      <c r="F231" s="35">
        <f t="shared" ref="F231" si="41">C231*D231*E231</f>
        <v>523.57951776000004</v>
      </c>
    </row>
    <row r="232" spans="1:6" s="58" customFormat="1" ht="15.75">
      <c r="A232" s="95"/>
      <c r="B232" s="54" t="s">
        <v>84</v>
      </c>
      <c r="C232" s="13">
        <v>28</v>
      </c>
      <c r="D232" s="11">
        <v>2.2900000000000001E-4</v>
      </c>
      <c r="E232" s="109">
        <v>5496.09</v>
      </c>
      <c r="F232" s="23">
        <f>E232*D232*C232</f>
        <v>35.240929080000001</v>
      </c>
    </row>
    <row r="233" spans="1:6" s="58" customFormat="1" ht="16.5" thickBot="1">
      <c r="A233" s="95"/>
      <c r="B233" s="102" t="s">
        <v>85</v>
      </c>
      <c r="C233" s="18">
        <v>147</v>
      </c>
      <c r="D233" s="127">
        <v>2.2900000000000001E-4</v>
      </c>
      <c r="E233" s="123">
        <v>5123.6499999999996</v>
      </c>
      <c r="F233" s="23">
        <f>E233*D233*C233</f>
        <v>172.47742995000002</v>
      </c>
    </row>
    <row r="234" spans="1:6" ht="16.5" thickBot="1">
      <c r="A234" s="105" t="s">
        <v>5</v>
      </c>
      <c r="B234" s="129"/>
      <c r="C234" s="130"/>
      <c r="D234" s="130"/>
      <c r="E234" s="131"/>
      <c r="F234" s="41">
        <f>SUM(F231:F233)</f>
        <v>731.29787679000003</v>
      </c>
    </row>
    <row r="235" spans="1:6" ht="15.75">
      <c r="A235" s="30" t="s">
        <v>13</v>
      </c>
      <c r="B235" s="103" t="s">
        <v>76</v>
      </c>
      <c r="C235" s="39">
        <v>387</v>
      </c>
      <c r="D235" s="122">
        <v>2.2900000000000001E-4</v>
      </c>
      <c r="E235" s="42">
        <v>5496.09</v>
      </c>
      <c r="F235" s="35">
        <f t="shared" ref="F235" si="42">C235*D235*E235</f>
        <v>487.07998407000008</v>
      </c>
    </row>
    <row r="236" spans="1:6" s="58" customFormat="1" ht="15.75">
      <c r="A236" s="95"/>
      <c r="B236" s="54" t="s">
        <v>84</v>
      </c>
      <c r="C236" s="13">
        <v>28</v>
      </c>
      <c r="D236" s="11">
        <v>2.2900000000000001E-4</v>
      </c>
      <c r="E236" s="109">
        <v>5496.09</v>
      </c>
      <c r="F236" s="23">
        <f>E236*D236*C236</f>
        <v>35.240929080000001</v>
      </c>
    </row>
    <row r="237" spans="1:6" s="58" customFormat="1" ht="16.5" thickBot="1">
      <c r="A237" s="95"/>
      <c r="B237" s="102" t="s">
        <v>85</v>
      </c>
      <c r="C237" s="18">
        <v>147</v>
      </c>
      <c r="D237" s="127">
        <v>2.2900000000000001E-4</v>
      </c>
      <c r="E237" s="123">
        <v>5123.6499999999996</v>
      </c>
      <c r="F237" s="23">
        <f>E237*D237*C237</f>
        <v>172.47742995000002</v>
      </c>
    </row>
    <row r="238" spans="1:6" ht="16.5" thickBot="1">
      <c r="A238" s="105" t="s">
        <v>5</v>
      </c>
      <c r="B238" s="129"/>
      <c r="C238" s="130"/>
      <c r="D238" s="130"/>
      <c r="E238" s="131"/>
      <c r="F238" s="41">
        <f>SUM(F235:F237)</f>
        <v>694.79834310000001</v>
      </c>
    </row>
    <row r="239" spans="1:6" s="58" customFormat="1" ht="15.75">
      <c r="A239" s="104" t="s">
        <v>15</v>
      </c>
      <c r="B239" s="103" t="s">
        <v>77</v>
      </c>
      <c r="C239" s="39">
        <v>357</v>
      </c>
      <c r="D239" s="122">
        <v>2.2900000000000001E-4</v>
      </c>
      <c r="E239" s="42">
        <v>5496.09</v>
      </c>
      <c r="F239" s="35">
        <f t="shared" ref="F239" si="43">C239*D239*E239</f>
        <v>449.32184577000004</v>
      </c>
    </row>
    <row r="240" spans="1:6" s="58" customFormat="1" ht="15.75">
      <c r="A240" s="95"/>
      <c r="B240" s="54" t="s">
        <v>84</v>
      </c>
      <c r="C240" s="13">
        <v>28</v>
      </c>
      <c r="D240" s="11">
        <v>2.2900000000000001E-4</v>
      </c>
      <c r="E240" s="109">
        <v>5496.09</v>
      </c>
      <c r="F240" s="23">
        <f>E240*D240*C240</f>
        <v>35.240929080000001</v>
      </c>
    </row>
    <row r="241" spans="1:6" s="58" customFormat="1" ht="16.5" thickBot="1">
      <c r="A241" s="95"/>
      <c r="B241" s="102" t="s">
        <v>85</v>
      </c>
      <c r="C241" s="18">
        <v>147</v>
      </c>
      <c r="D241" s="127">
        <v>2.2900000000000001E-4</v>
      </c>
      <c r="E241" s="123">
        <v>5123.6499999999996</v>
      </c>
      <c r="F241" s="23">
        <f>E241*D241*C241</f>
        <v>172.47742995000002</v>
      </c>
    </row>
    <row r="242" spans="1:6" s="58" customFormat="1" ht="16.5" thickBot="1">
      <c r="A242" s="105" t="s">
        <v>5</v>
      </c>
      <c r="B242" s="129"/>
      <c r="C242" s="130"/>
      <c r="D242" s="130"/>
      <c r="E242" s="131"/>
      <c r="F242" s="41">
        <f>SUM(F239:F241)</f>
        <v>657.04020480000008</v>
      </c>
    </row>
    <row r="243" spans="1:6" ht="15.75">
      <c r="A243" s="30" t="s">
        <v>55</v>
      </c>
      <c r="B243" s="103" t="s">
        <v>86</v>
      </c>
      <c r="C243" s="39">
        <v>327</v>
      </c>
      <c r="D243" s="122">
        <v>2.2900000000000001E-4</v>
      </c>
      <c r="E243" s="42">
        <v>5496.09</v>
      </c>
      <c r="F243" s="35">
        <f t="shared" ref="F243" si="44">C243*D243*E243</f>
        <v>411.56370747000005</v>
      </c>
    </row>
    <row r="244" spans="1:6" s="58" customFormat="1" ht="15.75">
      <c r="A244" s="95"/>
      <c r="B244" s="54" t="s">
        <v>84</v>
      </c>
      <c r="C244" s="13">
        <v>28</v>
      </c>
      <c r="D244" s="11">
        <v>2.2900000000000001E-4</v>
      </c>
      <c r="E244" s="109">
        <v>5496.09</v>
      </c>
      <c r="F244" s="23">
        <f>E244*D244*C244</f>
        <v>35.240929080000001</v>
      </c>
    </row>
    <row r="245" spans="1:6" s="58" customFormat="1" ht="16.5" thickBot="1">
      <c r="A245" s="95"/>
      <c r="B245" s="102" t="s">
        <v>85</v>
      </c>
      <c r="C245" s="18">
        <v>147</v>
      </c>
      <c r="D245" s="127">
        <v>2.2900000000000001E-4</v>
      </c>
      <c r="E245" s="123">
        <v>5123.6499999999996</v>
      </c>
      <c r="F245" s="23">
        <f>E245*D245*C245</f>
        <v>172.47742995000002</v>
      </c>
    </row>
    <row r="246" spans="1:6" ht="16.5" thickBot="1">
      <c r="A246" s="105" t="s">
        <v>5</v>
      </c>
      <c r="B246" s="129"/>
      <c r="C246" s="130"/>
      <c r="D246" s="130"/>
      <c r="E246" s="131"/>
      <c r="F246" s="41">
        <f>SUM(F243:F245)</f>
        <v>619.28206650000004</v>
      </c>
    </row>
    <row r="247" spans="1:6" ht="15.75">
      <c r="A247" s="30" t="s">
        <v>57</v>
      </c>
      <c r="B247" s="103" t="s">
        <v>87</v>
      </c>
      <c r="C247" s="39">
        <v>297</v>
      </c>
      <c r="D247" s="122">
        <v>2.2900000000000001E-4</v>
      </c>
      <c r="E247" s="42">
        <v>5496.09</v>
      </c>
      <c r="F247" s="35">
        <f t="shared" ref="F247" si="45">C247*D247*E247</f>
        <v>373.80556917000001</v>
      </c>
    </row>
    <row r="248" spans="1:6" s="58" customFormat="1" ht="15.75">
      <c r="A248" s="95"/>
      <c r="B248" s="54" t="s">
        <v>84</v>
      </c>
      <c r="C248" s="13">
        <v>28</v>
      </c>
      <c r="D248" s="11">
        <v>2.2900000000000001E-4</v>
      </c>
      <c r="E248" s="109">
        <v>5496.09</v>
      </c>
      <c r="F248" s="23">
        <f>E248*D248*C248</f>
        <v>35.240929080000001</v>
      </c>
    </row>
    <row r="249" spans="1:6" s="58" customFormat="1" ht="16.5" thickBot="1">
      <c r="A249" s="95"/>
      <c r="B249" s="102" t="s">
        <v>85</v>
      </c>
      <c r="C249" s="18">
        <v>147</v>
      </c>
      <c r="D249" s="127">
        <v>2.2900000000000001E-4</v>
      </c>
      <c r="E249" s="123">
        <v>5123.6499999999996</v>
      </c>
      <c r="F249" s="23">
        <f>E249*D249*C249</f>
        <v>172.47742995000002</v>
      </c>
    </row>
    <row r="250" spans="1:6" ht="16.5" thickBot="1">
      <c r="A250" s="105" t="s">
        <v>5</v>
      </c>
      <c r="B250" s="129"/>
      <c r="C250" s="130"/>
      <c r="D250" s="130"/>
      <c r="E250" s="131"/>
      <c r="F250" s="41">
        <f>SUM(F247:F249)</f>
        <v>581.5239282</v>
      </c>
    </row>
    <row r="251" spans="1:6" ht="15.75">
      <c r="A251" s="30" t="s">
        <v>59</v>
      </c>
      <c r="B251" s="103" t="s">
        <v>88</v>
      </c>
      <c r="C251" s="39">
        <v>267</v>
      </c>
      <c r="D251" s="122">
        <v>2.2900000000000001E-4</v>
      </c>
      <c r="E251" s="42">
        <v>5496.09</v>
      </c>
      <c r="F251" s="53">
        <f>E251*D251*C251</f>
        <v>336.04743087000003</v>
      </c>
    </row>
    <row r="252" spans="1:6" s="58" customFormat="1" ht="15.75">
      <c r="A252" s="95"/>
      <c r="B252" s="54" t="s">
        <v>84</v>
      </c>
      <c r="C252" s="13">
        <v>28</v>
      </c>
      <c r="D252" s="11">
        <v>2.2900000000000001E-4</v>
      </c>
      <c r="E252" s="109">
        <v>5496.09</v>
      </c>
      <c r="F252" s="23">
        <f>E252*D252*C252</f>
        <v>35.240929080000001</v>
      </c>
    </row>
    <row r="253" spans="1:6" s="58" customFormat="1" ht="16.5" thickBot="1">
      <c r="A253" s="95"/>
      <c r="B253" s="102" t="s">
        <v>85</v>
      </c>
      <c r="C253" s="18">
        <v>147</v>
      </c>
      <c r="D253" s="127">
        <v>2.2900000000000001E-4</v>
      </c>
      <c r="E253" s="123">
        <v>5123.6499999999996</v>
      </c>
      <c r="F253" s="23">
        <f>E253*D253*C253</f>
        <v>172.47742995000002</v>
      </c>
    </row>
    <row r="254" spans="1:6" ht="16.5" thickBot="1">
      <c r="A254" s="105" t="s">
        <v>5</v>
      </c>
      <c r="B254" s="129"/>
      <c r="C254" s="130"/>
      <c r="D254" s="130"/>
      <c r="E254" s="131"/>
      <c r="F254" s="41">
        <f>SUM(F251:F253)</f>
        <v>543.76578990000007</v>
      </c>
    </row>
    <row r="255" spans="1:6" ht="15.75">
      <c r="A255" s="30" t="s">
        <v>61</v>
      </c>
      <c r="B255" s="103" t="s">
        <v>90</v>
      </c>
      <c r="C255" s="39">
        <v>237</v>
      </c>
      <c r="D255" s="122">
        <v>2.2900000000000001E-4</v>
      </c>
      <c r="E255" s="42">
        <v>5496.09</v>
      </c>
      <c r="F255" s="53">
        <f>E255*D255*C255</f>
        <v>298.28929257000004</v>
      </c>
    </row>
    <row r="256" spans="1:6" s="58" customFormat="1" ht="15.75">
      <c r="A256" s="95"/>
      <c r="B256" s="54" t="s">
        <v>84</v>
      </c>
      <c r="C256" s="13">
        <v>28</v>
      </c>
      <c r="D256" s="11">
        <v>2.2900000000000001E-4</v>
      </c>
      <c r="E256" s="109">
        <v>5496.09</v>
      </c>
      <c r="F256" s="23">
        <f>E256*D256*C256</f>
        <v>35.240929080000001</v>
      </c>
    </row>
    <row r="257" spans="1:6" s="58" customFormat="1" ht="16.5" thickBot="1">
      <c r="A257" s="95"/>
      <c r="B257" s="102" t="s">
        <v>85</v>
      </c>
      <c r="C257" s="18">
        <v>147</v>
      </c>
      <c r="D257" s="127">
        <v>2.2900000000000001E-4</v>
      </c>
      <c r="E257" s="123">
        <v>5123.6499999999996</v>
      </c>
      <c r="F257" s="23">
        <f>E257*D257*C257</f>
        <v>172.47742995000002</v>
      </c>
    </row>
    <row r="258" spans="1:6" ht="16.5" thickBot="1">
      <c r="A258" s="105" t="s">
        <v>5</v>
      </c>
      <c r="B258" s="129"/>
      <c r="C258" s="130"/>
      <c r="D258" s="130"/>
      <c r="E258" s="131"/>
      <c r="F258" s="41">
        <f>SUM(F255:F257)</f>
        <v>506.00765160000003</v>
      </c>
    </row>
    <row r="259" spans="1:6" ht="15.75">
      <c r="A259" s="30" t="s">
        <v>63</v>
      </c>
      <c r="B259" s="103" t="s">
        <v>89</v>
      </c>
      <c r="C259" s="39">
        <v>207</v>
      </c>
      <c r="D259" s="122">
        <v>2.2900000000000001E-4</v>
      </c>
      <c r="E259" s="89">
        <v>5496.09</v>
      </c>
      <c r="F259" s="35">
        <f t="shared" ref="F259" si="46">C259*D259*E259</f>
        <v>260.53115427</v>
      </c>
    </row>
    <row r="260" spans="1:6" s="58" customFormat="1" ht="15.75">
      <c r="A260" s="95"/>
      <c r="B260" s="54" t="s">
        <v>84</v>
      </c>
      <c r="C260" s="13">
        <v>28</v>
      </c>
      <c r="D260" s="11">
        <v>2.2900000000000001E-4</v>
      </c>
      <c r="E260" s="109">
        <v>5496.09</v>
      </c>
      <c r="F260" s="23">
        <f>E260*D260*C260</f>
        <v>35.240929080000001</v>
      </c>
    </row>
    <row r="261" spans="1:6" s="58" customFormat="1" ht="16.5" thickBot="1">
      <c r="A261" s="95"/>
      <c r="B261" s="102" t="s">
        <v>85</v>
      </c>
      <c r="C261" s="18">
        <v>147</v>
      </c>
      <c r="D261" s="127">
        <v>2.2900000000000001E-4</v>
      </c>
      <c r="E261" s="123">
        <v>5123.6499999999996</v>
      </c>
      <c r="F261" s="23">
        <f>E261*D261*C261</f>
        <v>172.47742995000002</v>
      </c>
    </row>
    <row r="262" spans="1:6" ht="16.5" thickBot="1">
      <c r="A262" s="105" t="s">
        <v>5</v>
      </c>
      <c r="B262" s="129"/>
      <c r="C262" s="130"/>
      <c r="D262" s="130"/>
      <c r="E262" s="131"/>
      <c r="F262" s="41">
        <f>SUM(F259:F261)</f>
        <v>468.24951329999999</v>
      </c>
    </row>
    <row r="263" spans="1:6" ht="15.75">
      <c r="A263" s="30" t="s">
        <v>64</v>
      </c>
      <c r="B263" s="103" t="s">
        <v>91</v>
      </c>
      <c r="C263" s="39">
        <v>177</v>
      </c>
      <c r="D263" s="122">
        <v>2.2900000000000001E-4</v>
      </c>
      <c r="E263" s="89">
        <v>5496.09</v>
      </c>
      <c r="F263" s="35">
        <f t="shared" ref="F263" si="47">C263*D263*E263</f>
        <v>222.77301597000002</v>
      </c>
    </row>
    <row r="264" spans="1:6" s="58" customFormat="1" ht="15.75">
      <c r="A264" s="95"/>
      <c r="B264" s="54" t="s">
        <v>84</v>
      </c>
      <c r="C264" s="13">
        <v>28</v>
      </c>
      <c r="D264" s="11">
        <v>2.2900000000000001E-4</v>
      </c>
      <c r="E264" s="109">
        <v>5496.09</v>
      </c>
      <c r="F264" s="23">
        <f>E264*D264*C264</f>
        <v>35.240929080000001</v>
      </c>
    </row>
    <row r="265" spans="1:6" s="58" customFormat="1" ht="16.5" thickBot="1">
      <c r="A265" s="95"/>
      <c r="B265" s="102" t="s">
        <v>85</v>
      </c>
      <c r="C265" s="18">
        <v>147</v>
      </c>
      <c r="D265" s="127">
        <v>2.2900000000000001E-4</v>
      </c>
      <c r="E265" s="123">
        <v>5123.6499999999996</v>
      </c>
      <c r="F265" s="23">
        <f>E265*D265*C265</f>
        <v>172.47742995000002</v>
      </c>
    </row>
    <row r="266" spans="1:6" ht="16.5" thickBot="1">
      <c r="A266" s="105" t="s">
        <v>5</v>
      </c>
      <c r="B266" s="129"/>
      <c r="C266" s="130"/>
      <c r="D266" s="130"/>
      <c r="E266" s="131"/>
      <c r="F266" s="41">
        <f>SUM(F263:F265)</f>
        <v>430.49137500000006</v>
      </c>
    </row>
    <row r="267" spans="1:6" s="58" customFormat="1" ht="15.75">
      <c r="A267" s="104" t="s">
        <v>65</v>
      </c>
      <c r="B267" s="103" t="s">
        <v>92</v>
      </c>
      <c r="C267" s="39">
        <v>147</v>
      </c>
      <c r="D267" s="122">
        <v>2.2900000000000001E-4</v>
      </c>
      <c r="E267" s="89">
        <v>5496.09</v>
      </c>
      <c r="F267" s="35">
        <f t="shared" ref="F267" si="48">C267*D267*E267</f>
        <v>185.01487767</v>
      </c>
    </row>
    <row r="268" spans="1:6" s="58" customFormat="1" ht="15.75">
      <c r="A268" s="95"/>
      <c r="B268" s="54" t="s">
        <v>84</v>
      </c>
      <c r="C268" s="13">
        <v>28</v>
      </c>
      <c r="D268" s="11">
        <v>2.2900000000000001E-4</v>
      </c>
      <c r="E268" s="109">
        <v>5496.09</v>
      </c>
      <c r="F268" s="23">
        <f>E268*D268*C268</f>
        <v>35.240929080000001</v>
      </c>
    </row>
    <row r="269" spans="1:6" s="58" customFormat="1" ht="16.5" thickBot="1">
      <c r="A269" s="95"/>
      <c r="B269" s="102" t="s">
        <v>85</v>
      </c>
      <c r="C269" s="18">
        <v>147</v>
      </c>
      <c r="D269" s="127">
        <v>2.2900000000000001E-4</v>
      </c>
      <c r="E269" s="123">
        <v>5123.6499999999996</v>
      </c>
      <c r="F269" s="23">
        <f>E269*D269*C269</f>
        <v>172.47742995000002</v>
      </c>
    </row>
    <row r="270" spans="1:6" s="58" customFormat="1" ht="16.5" thickBot="1">
      <c r="A270" s="105" t="s">
        <v>5</v>
      </c>
      <c r="B270" s="129"/>
      <c r="C270" s="130"/>
      <c r="D270" s="130"/>
      <c r="E270" s="131"/>
      <c r="F270" s="41">
        <f>SUM(F268:F269)</f>
        <v>207.71835903000002</v>
      </c>
    </row>
    <row r="271" spans="1:6" s="58" customFormat="1" ht="15.75">
      <c r="A271" s="104" t="s">
        <v>31</v>
      </c>
      <c r="B271" s="103" t="s">
        <v>78</v>
      </c>
      <c r="C271" s="39">
        <v>117</v>
      </c>
      <c r="D271" s="122">
        <v>2.2900000000000001E-4</v>
      </c>
      <c r="E271" s="89">
        <v>5496.09</v>
      </c>
      <c r="F271" s="35">
        <f t="shared" ref="F271" si="49">C271*D271*E271</f>
        <v>147.25673937000002</v>
      </c>
    </row>
    <row r="272" spans="1:6" s="58" customFormat="1" ht="15.75">
      <c r="A272" s="95"/>
      <c r="B272" s="54" t="s">
        <v>84</v>
      </c>
      <c r="C272" s="13">
        <v>28</v>
      </c>
      <c r="D272" s="11">
        <v>2.2900000000000001E-4</v>
      </c>
      <c r="E272" s="109">
        <v>5496.09</v>
      </c>
      <c r="F272" s="23">
        <f>E272*D272*C272</f>
        <v>35.240929080000001</v>
      </c>
    </row>
    <row r="273" spans="1:6" s="58" customFormat="1" ht="16.5" thickBot="1">
      <c r="A273" s="95"/>
      <c r="B273" s="102" t="s">
        <v>85</v>
      </c>
      <c r="C273" s="18">
        <v>147</v>
      </c>
      <c r="D273" s="127">
        <v>2.2900000000000001E-4</v>
      </c>
      <c r="E273" s="123">
        <v>5123.6499999999996</v>
      </c>
      <c r="F273" s="23">
        <f>E273*D273*C273</f>
        <v>172.47742995000002</v>
      </c>
    </row>
    <row r="274" spans="1:6" s="58" customFormat="1" ht="16.5" thickBot="1">
      <c r="A274" s="105" t="s">
        <v>5</v>
      </c>
      <c r="B274" s="129"/>
      <c r="C274" s="130"/>
      <c r="D274" s="130"/>
      <c r="E274" s="131"/>
      <c r="F274" s="41">
        <f>SUM(F271:F273)</f>
        <v>354.97509840000004</v>
      </c>
    </row>
    <row r="275" spans="1:6" ht="16.5" thickBot="1">
      <c r="A275" s="45" t="s">
        <v>79</v>
      </c>
      <c r="B275" s="106"/>
      <c r="C275" s="106"/>
      <c r="D275" s="107"/>
      <c r="E275" s="108"/>
      <c r="F275" s="28">
        <f>F228+F230+F238+F242+F246+F250+F254+F258+F262+F266+F270+F274</f>
        <v>5869.4078786100008</v>
      </c>
    </row>
    <row r="276" spans="1:6" ht="15.75" thickBot="1">
      <c r="A276" s="167" t="s">
        <v>94</v>
      </c>
      <c r="B276" s="168"/>
      <c r="C276" s="168"/>
      <c r="D276" s="168"/>
      <c r="E276" s="168"/>
      <c r="F276" s="169"/>
    </row>
    <row r="277" spans="1:6" s="58" customFormat="1" ht="15.75">
      <c r="A277" s="104" t="s">
        <v>6</v>
      </c>
      <c r="B277" s="103" t="s">
        <v>80</v>
      </c>
      <c r="C277" s="39">
        <v>87</v>
      </c>
      <c r="D277" s="122">
        <v>2.2900000000000001E-4</v>
      </c>
      <c r="E277" s="89">
        <v>5886.18</v>
      </c>
      <c r="F277" s="35">
        <f>C277*D277*E277</f>
        <v>117.27036414</v>
      </c>
    </row>
    <row r="278" spans="1:6" s="58" customFormat="1" ht="15.75">
      <c r="A278" s="95"/>
      <c r="B278" s="54" t="s">
        <v>84</v>
      </c>
      <c r="C278" s="13">
        <v>28</v>
      </c>
      <c r="D278" s="11">
        <v>2.2900000000000001E-4</v>
      </c>
      <c r="E278" s="109">
        <v>5886.18</v>
      </c>
      <c r="F278" s="23">
        <f>E278*D278*C278</f>
        <v>37.742186160000003</v>
      </c>
    </row>
    <row r="279" spans="1:6" s="58" customFormat="1" ht="16.5" thickBot="1">
      <c r="A279" s="95"/>
      <c r="B279" s="102" t="s">
        <v>85</v>
      </c>
      <c r="C279" s="18">
        <v>147</v>
      </c>
      <c r="D279" s="127">
        <v>2.2900000000000001E-4</v>
      </c>
      <c r="E279" s="123">
        <v>5513.74</v>
      </c>
      <c r="F279" s="23">
        <f>E279*D279*C279</f>
        <v>185.60902962</v>
      </c>
    </row>
    <row r="280" spans="1:6" s="58" customFormat="1" ht="16.5" thickBot="1">
      <c r="A280" s="105" t="s">
        <v>5</v>
      </c>
      <c r="B280" s="129"/>
      <c r="C280" s="130"/>
      <c r="D280" s="130"/>
      <c r="E280" s="131"/>
      <c r="F280" s="41">
        <f>SUM(F277:F279)</f>
        <v>340.62157991999999</v>
      </c>
    </row>
    <row r="281" spans="1:6" ht="15.75">
      <c r="A281" s="30" t="s">
        <v>12</v>
      </c>
      <c r="B281" s="103" t="s">
        <v>81</v>
      </c>
      <c r="C281" s="39">
        <v>57</v>
      </c>
      <c r="D281" s="122">
        <v>2.2900000000000001E-4</v>
      </c>
      <c r="E281" s="42">
        <v>5886.18</v>
      </c>
      <c r="F281" s="35">
        <f t="shared" ref="F281" si="50">C281*D281*E281</f>
        <v>76.832307540000002</v>
      </c>
    </row>
    <row r="282" spans="1:6" s="58" customFormat="1" ht="15.75">
      <c r="A282" s="95"/>
      <c r="B282" s="54" t="s">
        <v>84</v>
      </c>
      <c r="C282" s="13">
        <v>28</v>
      </c>
      <c r="D282" s="11">
        <v>2.2900000000000001E-4</v>
      </c>
      <c r="E282" s="109">
        <v>5886.18</v>
      </c>
      <c r="F282" s="23">
        <f>E282*D282*C282</f>
        <v>37.742186160000003</v>
      </c>
    </row>
    <row r="283" spans="1:6" s="58" customFormat="1" ht="16.5" thickBot="1">
      <c r="A283" s="95"/>
      <c r="B283" s="102" t="s">
        <v>85</v>
      </c>
      <c r="C283" s="18">
        <v>147</v>
      </c>
      <c r="D283" s="127">
        <v>2.2900000000000001E-4</v>
      </c>
      <c r="E283" s="123">
        <v>5513.74</v>
      </c>
      <c r="F283" s="23">
        <f>E283*D283*C283</f>
        <v>185.60902962</v>
      </c>
    </row>
    <row r="284" spans="1:6" ht="16.5" thickBot="1">
      <c r="A284" s="105" t="s">
        <v>5</v>
      </c>
      <c r="B284" s="129"/>
      <c r="C284" s="130"/>
      <c r="D284" s="130"/>
      <c r="E284" s="131"/>
      <c r="F284" s="41">
        <f>SUM(F281:F283)</f>
        <v>300.18352332000001</v>
      </c>
    </row>
    <row r="285" spans="1:6" ht="15.75">
      <c r="A285" s="30" t="s">
        <v>13</v>
      </c>
      <c r="B285" s="103" t="s">
        <v>82</v>
      </c>
      <c r="C285" s="39">
        <v>20</v>
      </c>
      <c r="D285" s="122">
        <v>2.2900000000000001E-4</v>
      </c>
      <c r="E285" s="42">
        <v>5886.18</v>
      </c>
      <c r="F285" s="35">
        <f t="shared" ref="F285" si="51">C285*D285*E285</f>
        <v>26.958704400000002</v>
      </c>
    </row>
    <row r="286" spans="1:6" s="58" customFormat="1" ht="15.75">
      <c r="A286" s="95"/>
      <c r="B286" s="54" t="s">
        <v>84</v>
      </c>
      <c r="C286" s="13">
        <v>28</v>
      </c>
      <c r="D286" s="11">
        <v>2.2900000000000001E-4</v>
      </c>
      <c r="E286" s="109">
        <v>5886.18</v>
      </c>
      <c r="F286" s="23">
        <f>E286*D286*C286</f>
        <v>37.742186160000003</v>
      </c>
    </row>
    <row r="287" spans="1:6" s="58" customFormat="1" ht="16.5" thickBot="1">
      <c r="A287" s="95"/>
      <c r="B287" s="102" t="s">
        <v>85</v>
      </c>
      <c r="C287" s="18">
        <v>147</v>
      </c>
      <c r="D287" s="127">
        <v>2.2900000000000001E-4</v>
      </c>
      <c r="E287" s="123">
        <v>5513.74</v>
      </c>
      <c r="F287" s="23">
        <f>E287*D287*C287</f>
        <v>185.60902962</v>
      </c>
    </row>
    <row r="288" spans="1:6" ht="16.5" thickBot="1">
      <c r="A288" s="6" t="s">
        <v>5</v>
      </c>
      <c r="B288" s="132"/>
      <c r="C288" s="133"/>
      <c r="D288" s="133"/>
      <c r="E288" s="134"/>
      <c r="F288" s="28">
        <f>SUM(F285:F287)</f>
        <v>250.30992018000001</v>
      </c>
    </row>
    <row r="289" spans="1:7" ht="16.5" thickBot="1">
      <c r="A289" s="67" t="s">
        <v>93</v>
      </c>
      <c r="B289" s="68"/>
      <c r="C289" s="68"/>
      <c r="D289" s="69"/>
      <c r="E289" s="70"/>
      <c r="F289" s="28">
        <f>F280+F284+F288</f>
        <v>891.11502341999994</v>
      </c>
    </row>
    <row r="290" spans="1:7" ht="15.75">
      <c r="A290" s="71"/>
      <c r="B290" s="72"/>
      <c r="C290" s="72"/>
      <c r="D290" s="73"/>
      <c r="E290" s="74"/>
      <c r="F290" s="75"/>
    </row>
    <row r="291" spans="1:7" ht="15.75">
      <c r="A291" s="76"/>
      <c r="B291" s="77"/>
      <c r="C291" s="77"/>
      <c r="D291" s="77"/>
      <c r="E291" s="77"/>
      <c r="F291" s="78"/>
    </row>
    <row r="292" spans="1:7">
      <c r="A292" s="79" t="s">
        <v>83</v>
      </c>
      <c r="B292" s="80"/>
      <c r="C292" s="80"/>
      <c r="D292" s="80"/>
      <c r="E292" s="81"/>
      <c r="F292" s="78">
        <f>F88+F166+F225+F275+F289</f>
        <v>52470.98471917001</v>
      </c>
    </row>
    <row r="293" spans="1:7" ht="18.75">
      <c r="A293" s="82"/>
      <c r="B293" s="83"/>
      <c r="C293" s="83"/>
      <c r="D293" s="84"/>
    </row>
    <row r="294" spans="1:7" ht="18.75">
      <c r="A294" s="83" t="s">
        <v>67</v>
      </c>
      <c r="E294" s="165" t="s">
        <v>68</v>
      </c>
      <c r="F294" s="166"/>
      <c r="G294" s="166"/>
    </row>
  </sheetData>
  <mergeCells count="7">
    <mergeCell ref="E294:G294"/>
    <mergeCell ref="A276:F276"/>
    <mergeCell ref="A1:F1"/>
    <mergeCell ref="A2:F2"/>
    <mergeCell ref="A89:F89"/>
    <mergeCell ref="A167:F167"/>
    <mergeCell ref="A226:F22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3"/>
  <sheetViews>
    <sheetView view="pageBreakPreview" zoomScaleNormal="100" zoomScaleSheetLayoutView="100" workbookViewId="0">
      <selection activeCell="A2" sqref="A2:H2"/>
    </sheetView>
  </sheetViews>
  <sheetFormatPr defaultRowHeight="15"/>
  <cols>
    <col min="1" max="1" width="21.5703125" customWidth="1"/>
    <col min="2" max="2" width="13.28515625" customWidth="1"/>
    <col min="3" max="3" width="13.5703125" customWidth="1"/>
    <col min="4" max="4" width="14.140625" customWidth="1"/>
    <col min="5" max="5" width="21.5703125" style="144" customWidth="1"/>
    <col min="6" max="6" width="11.85546875" customWidth="1"/>
    <col min="7" max="7" width="11.140625" customWidth="1"/>
    <col min="8" max="8" width="18.7109375" customWidth="1"/>
  </cols>
  <sheetData>
    <row r="1" spans="1:8" ht="15" customHeight="1" thickBot="1">
      <c r="A1" s="170"/>
      <c r="B1" s="170"/>
      <c r="C1" s="170"/>
      <c r="D1" s="170"/>
      <c r="E1" s="170"/>
      <c r="F1" s="170"/>
      <c r="G1" s="170"/>
      <c r="H1" s="170"/>
    </row>
    <row r="2" spans="1:8" ht="15" customHeight="1">
      <c r="A2" s="171" t="s">
        <v>264</v>
      </c>
      <c r="B2" s="176"/>
      <c r="C2" s="176"/>
      <c r="D2" s="176"/>
      <c r="E2" s="176"/>
      <c r="F2" s="176"/>
      <c r="G2" s="176"/>
      <c r="H2" s="176"/>
    </row>
    <row r="3" spans="1:8" ht="15.75" customHeight="1">
      <c r="A3" s="146" t="s">
        <v>118</v>
      </c>
      <c r="B3" s="146" t="s">
        <v>239</v>
      </c>
      <c r="C3" s="16"/>
      <c r="D3" s="16"/>
      <c r="E3" s="143"/>
      <c r="F3" s="71"/>
      <c r="G3" s="16"/>
      <c r="H3" s="16"/>
    </row>
    <row r="4" spans="1:8" ht="15.75" customHeight="1">
      <c r="A4" s="149" t="s">
        <v>240</v>
      </c>
      <c r="B4" s="148">
        <f>H24</f>
        <v>1339.2384188194446</v>
      </c>
      <c r="C4" s="16"/>
      <c r="D4" s="16"/>
      <c r="E4" s="143"/>
      <c r="F4" s="71"/>
      <c r="G4" s="16"/>
      <c r="H4" s="16"/>
    </row>
    <row r="5" spans="1:8" ht="15.75" customHeight="1">
      <c r="A5" s="149" t="s">
        <v>241</v>
      </c>
      <c r="B5" s="148">
        <f>H43</f>
        <v>6336.5552244444443</v>
      </c>
      <c r="C5" s="16"/>
      <c r="D5" s="16"/>
      <c r="E5" s="143"/>
      <c r="F5" s="71"/>
      <c r="G5" s="16"/>
      <c r="H5" s="16"/>
    </row>
    <row r="6" spans="1:8" ht="15.75" customHeight="1">
      <c r="A6" s="149" t="s">
        <v>242</v>
      </c>
      <c r="B6" s="148">
        <f>H60</f>
        <v>11584.434467916664</v>
      </c>
      <c r="C6" s="16"/>
      <c r="D6" s="16"/>
      <c r="E6" s="143"/>
      <c r="F6" s="71"/>
      <c r="G6" s="16"/>
      <c r="H6" s="16"/>
    </row>
    <row r="7" spans="1:8" ht="15.75" customHeight="1">
      <c r="A7" s="149" t="s">
        <v>243</v>
      </c>
      <c r="B7" s="148">
        <f>H76</f>
        <v>17276.043613124992</v>
      </c>
      <c r="C7" s="16"/>
      <c r="D7" s="16"/>
      <c r="E7" s="143"/>
      <c r="F7" s="71"/>
      <c r="G7" s="16"/>
      <c r="H7" s="16"/>
    </row>
    <row r="8" spans="1:8" ht="15.75" customHeight="1">
      <c r="A8" s="149" t="s">
        <v>244</v>
      </c>
      <c r="B8" s="148">
        <f>H92</f>
        <v>22962.982547083317</v>
      </c>
      <c r="C8" s="16"/>
      <c r="D8" s="16"/>
      <c r="E8" s="143"/>
      <c r="F8" s="71"/>
      <c r="G8" s="16"/>
      <c r="H8" s="16"/>
    </row>
    <row r="9" spans="1:8" ht="15.75" customHeight="1">
      <c r="A9" s="161" t="s">
        <v>245</v>
      </c>
      <c r="B9" s="162">
        <f>SUM(B4:B8)</f>
        <v>59499.254271388862</v>
      </c>
      <c r="C9" s="16"/>
      <c r="D9" s="16"/>
      <c r="E9" s="143"/>
      <c r="F9" s="71"/>
      <c r="G9" s="16"/>
      <c r="H9" s="16"/>
    </row>
    <row r="10" spans="1:8" ht="15.75" customHeight="1">
      <c r="A10" s="16"/>
      <c r="B10" s="16"/>
      <c r="C10" s="16"/>
      <c r="D10" s="16"/>
      <c r="E10" s="143"/>
      <c r="F10" s="71"/>
      <c r="G10" s="16"/>
      <c r="H10" s="16"/>
    </row>
    <row r="11" spans="1:8" ht="63">
      <c r="A11" s="145">
        <v>2010</v>
      </c>
      <c r="B11" s="146" t="s">
        <v>121</v>
      </c>
      <c r="C11" s="146" t="s">
        <v>122</v>
      </c>
      <c r="D11" s="146" t="s">
        <v>117</v>
      </c>
      <c r="E11" s="146" t="s">
        <v>118</v>
      </c>
      <c r="F11" s="146" t="s">
        <v>119</v>
      </c>
      <c r="G11" s="146" t="s">
        <v>3</v>
      </c>
      <c r="H11" s="146" t="s">
        <v>154</v>
      </c>
    </row>
    <row r="12" spans="1:8" s="58" customFormat="1" ht="15.75">
      <c r="A12" s="54" t="s">
        <v>130</v>
      </c>
      <c r="B12" s="147">
        <v>4856.59</v>
      </c>
      <c r="C12" s="148"/>
      <c r="D12" s="148">
        <f>B12-C12</f>
        <v>4856.59</v>
      </c>
      <c r="E12" s="149" t="s">
        <v>14</v>
      </c>
      <c r="F12" s="156">
        <v>19</v>
      </c>
      <c r="G12" s="150">
        <v>8.25</v>
      </c>
      <c r="H12" s="148">
        <f>D12*F12*G12/100/360</f>
        <v>21.146402291666668</v>
      </c>
    </row>
    <row r="13" spans="1:8" s="58" customFormat="1" ht="15.75">
      <c r="A13" s="54"/>
      <c r="B13" s="147"/>
      <c r="C13" s="148"/>
      <c r="D13" s="148">
        <f>D12</f>
        <v>4856.59</v>
      </c>
      <c r="E13" s="151">
        <v>40298</v>
      </c>
      <c r="F13" s="156">
        <v>1</v>
      </c>
      <c r="G13" s="150">
        <v>8</v>
      </c>
      <c r="H13" s="148">
        <f t="shared" ref="H13:H23" si="0">D13*F13*G13/100/360</f>
        <v>1.0792422222222222</v>
      </c>
    </row>
    <row r="14" spans="1:8" s="58" customFormat="1" ht="15.75">
      <c r="A14" s="54"/>
      <c r="B14" s="147"/>
      <c r="C14" s="148"/>
      <c r="D14" s="148">
        <f>D13</f>
        <v>4856.59</v>
      </c>
      <c r="E14" s="152" t="s">
        <v>120</v>
      </c>
      <c r="F14" s="156">
        <v>10</v>
      </c>
      <c r="G14" s="150">
        <v>8</v>
      </c>
      <c r="H14" s="148">
        <f t="shared" si="0"/>
        <v>10.792422222222221</v>
      </c>
    </row>
    <row r="15" spans="1:8" s="58" customFormat="1" ht="15.75">
      <c r="A15" s="54" t="s">
        <v>131</v>
      </c>
      <c r="B15" s="147">
        <v>4856.59</v>
      </c>
      <c r="C15" s="148"/>
      <c r="D15" s="148">
        <f>D12+B15-C15</f>
        <v>9713.18</v>
      </c>
      <c r="E15" s="152" t="s">
        <v>16</v>
      </c>
      <c r="F15" s="156">
        <v>21</v>
      </c>
      <c r="G15" s="150">
        <v>8</v>
      </c>
      <c r="H15" s="148">
        <f t="shared" si="0"/>
        <v>45.328173333333332</v>
      </c>
    </row>
    <row r="16" spans="1:8" s="58" customFormat="1" ht="15.75">
      <c r="A16" s="54"/>
      <c r="B16" s="147"/>
      <c r="C16" s="148"/>
      <c r="D16" s="148">
        <f>D15</f>
        <v>9713.18</v>
      </c>
      <c r="E16" s="153" t="s">
        <v>123</v>
      </c>
      <c r="F16" s="156">
        <v>10</v>
      </c>
      <c r="G16" s="150">
        <v>7.75</v>
      </c>
      <c r="H16" s="148">
        <f t="shared" si="0"/>
        <v>20.910318055555557</v>
      </c>
    </row>
    <row r="17" spans="1:8" s="58" customFormat="1" ht="15.75">
      <c r="A17" s="54" t="s">
        <v>132</v>
      </c>
      <c r="B17" s="147">
        <v>4856.59</v>
      </c>
      <c r="C17" s="148"/>
      <c r="D17" s="148">
        <f>D15+B17-C17</f>
        <v>14569.77</v>
      </c>
      <c r="E17" s="153" t="s">
        <v>124</v>
      </c>
      <c r="F17" s="157">
        <v>30</v>
      </c>
      <c r="G17" s="150">
        <v>7.75</v>
      </c>
      <c r="H17" s="148">
        <f t="shared" si="0"/>
        <v>94.096431250000009</v>
      </c>
    </row>
    <row r="18" spans="1:8" s="58" customFormat="1" ht="15.75">
      <c r="A18" s="54" t="s">
        <v>133</v>
      </c>
      <c r="B18" s="147">
        <v>4856.59</v>
      </c>
      <c r="C18" s="154"/>
      <c r="D18" s="148">
        <f>D17+B18-C18</f>
        <v>19426.36</v>
      </c>
      <c r="E18" s="153" t="s">
        <v>125</v>
      </c>
      <c r="F18" s="157">
        <v>31</v>
      </c>
      <c r="G18" s="150">
        <v>7.75</v>
      </c>
      <c r="H18" s="148">
        <f t="shared" si="0"/>
        <v>129.64397194444444</v>
      </c>
    </row>
    <row r="19" spans="1:8" s="58" customFormat="1" ht="15.75">
      <c r="A19" s="54" t="s">
        <v>134</v>
      </c>
      <c r="B19" s="147">
        <v>4856.59</v>
      </c>
      <c r="C19" s="154"/>
      <c r="D19" s="148">
        <f>D18+B19-C19</f>
        <v>24282.95</v>
      </c>
      <c r="E19" s="153" t="s">
        <v>126</v>
      </c>
      <c r="F19" s="157">
        <v>31</v>
      </c>
      <c r="G19" s="150">
        <v>7.75</v>
      </c>
      <c r="H19" s="148">
        <f t="shared" si="0"/>
        <v>162.05496493055557</v>
      </c>
    </row>
    <row r="20" spans="1:8" s="58" customFormat="1" ht="15.75">
      <c r="A20" s="54" t="s">
        <v>135</v>
      </c>
      <c r="B20" s="147">
        <v>4856.59</v>
      </c>
      <c r="C20" s="154"/>
      <c r="D20" s="148">
        <f t="shared" ref="D20:D23" si="1">D19+B20-C20</f>
        <v>29139.54</v>
      </c>
      <c r="E20" s="153" t="s">
        <v>127</v>
      </c>
      <c r="F20" s="157">
        <v>30</v>
      </c>
      <c r="G20" s="150">
        <v>7.75</v>
      </c>
      <c r="H20" s="148">
        <f t="shared" si="0"/>
        <v>188.19286250000002</v>
      </c>
    </row>
    <row r="21" spans="1:8" s="58" customFormat="1" ht="15.75">
      <c r="A21" s="54" t="s">
        <v>136</v>
      </c>
      <c r="B21" s="147">
        <v>4856.59</v>
      </c>
      <c r="C21" s="154"/>
      <c r="D21" s="148">
        <f t="shared" si="1"/>
        <v>33996.130000000005</v>
      </c>
      <c r="E21" s="153" t="s">
        <v>128</v>
      </c>
      <c r="F21" s="157">
        <v>31</v>
      </c>
      <c r="G21" s="150">
        <v>7.75</v>
      </c>
      <c r="H21" s="148">
        <f t="shared" si="0"/>
        <v>226.87695090277782</v>
      </c>
    </row>
    <row r="22" spans="1:8" s="58" customFormat="1" ht="15.75">
      <c r="A22" s="54" t="s">
        <v>137</v>
      </c>
      <c r="B22" s="147">
        <v>4856.59</v>
      </c>
      <c r="C22" s="154"/>
      <c r="D22" s="148">
        <f t="shared" si="1"/>
        <v>38852.720000000001</v>
      </c>
      <c r="E22" s="153" t="s">
        <v>129</v>
      </c>
      <c r="F22" s="157">
        <v>30</v>
      </c>
      <c r="G22" s="150">
        <v>7.75</v>
      </c>
      <c r="H22" s="148">
        <f t="shared" si="0"/>
        <v>250.92381666666668</v>
      </c>
    </row>
    <row r="23" spans="1:8" s="58" customFormat="1" ht="15.75">
      <c r="A23" s="54" t="s">
        <v>138</v>
      </c>
      <c r="B23" s="147">
        <v>4856.59</v>
      </c>
      <c r="C23" s="154"/>
      <c r="D23" s="148">
        <f t="shared" si="1"/>
        <v>43709.31</v>
      </c>
      <c r="E23" s="153" t="s">
        <v>139</v>
      </c>
      <c r="F23" s="157">
        <v>20</v>
      </c>
      <c r="G23" s="150">
        <v>7.75</v>
      </c>
      <c r="H23" s="148">
        <f t="shared" si="0"/>
        <v>188.19286250000002</v>
      </c>
    </row>
    <row r="24" spans="1:8" s="58" customFormat="1" ht="15.75">
      <c r="A24" s="137"/>
      <c r="B24" s="138"/>
      <c r="C24" s="120"/>
      <c r="D24" s="136"/>
      <c r="E24" s="142"/>
      <c r="F24" s="160">
        <f>SUM(F1:F23)</f>
        <v>264</v>
      </c>
      <c r="G24" s="142"/>
      <c r="H24" s="159">
        <f>SUM(H12:H23)</f>
        <v>1339.2384188194446</v>
      </c>
    </row>
    <row r="25" spans="1:8" s="58" customFormat="1" ht="15.75">
      <c r="A25" s="137"/>
      <c r="B25" s="138"/>
      <c r="C25" s="120"/>
      <c r="D25" s="136"/>
      <c r="E25" s="142"/>
      <c r="F25" s="158"/>
      <c r="G25" s="142"/>
      <c r="H25" s="155"/>
    </row>
    <row r="26" spans="1:8" s="58" customFormat="1" ht="63">
      <c r="A26" s="145">
        <v>2011</v>
      </c>
      <c r="B26" s="146" t="s">
        <v>121</v>
      </c>
      <c r="C26" s="146" t="s">
        <v>122</v>
      </c>
      <c r="D26" s="146" t="s">
        <v>117</v>
      </c>
      <c r="E26" s="146" t="s">
        <v>118</v>
      </c>
      <c r="F26" s="146" t="s">
        <v>119</v>
      </c>
      <c r="G26" s="146" t="s">
        <v>3</v>
      </c>
      <c r="H26" s="146" t="s">
        <v>154</v>
      </c>
    </row>
    <row r="27" spans="1:8" s="58" customFormat="1" ht="15.75">
      <c r="A27" s="145"/>
      <c r="B27" s="146"/>
      <c r="C27" s="146"/>
      <c r="D27" s="148">
        <f>D23</f>
        <v>43709.31</v>
      </c>
      <c r="E27" s="153" t="s">
        <v>152</v>
      </c>
      <c r="F27" s="146">
        <v>10</v>
      </c>
      <c r="G27" s="150">
        <v>7.75</v>
      </c>
      <c r="H27" s="148">
        <f t="shared" ref="H27:H42" si="2">D27*F27*G27/100/360</f>
        <v>94.096431250000009</v>
      </c>
    </row>
    <row r="28" spans="1:8" s="58" customFormat="1" ht="15.75">
      <c r="A28" s="54" t="s">
        <v>149</v>
      </c>
      <c r="B28" s="147">
        <v>4856.59</v>
      </c>
      <c r="C28" s="146"/>
      <c r="D28" s="148">
        <f>D27+B28-C28</f>
        <v>48565.899999999994</v>
      </c>
      <c r="E28" s="149" t="s">
        <v>153</v>
      </c>
      <c r="F28" s="146">
        <v>31</v>
      </c>
      <c r="G28" s="150">
        <v>7.75</v>
      </c>
      <c r="H28" s="148">
        <f t="shared" si="2"/>
        <v>324.10992986111108</v>
      </c>
    </row>
    <row r="29" spans="1:8" s="58" customFormat="1" ht="15.75">
      <c r="A29" s="54" t="s">
        <v>150</v>
      </c>
      <c r="B29" s="147">
        <v>5391.86</v>
      </c>
      <c r="C29" s="146"/>
      <c r="D29" s="148">
        <f>D28+B29-C29</f>
        <v>53957.759999999995</v>
      </c>
      <c r="E29" s="149" t="s">
        <v>34</v>
      </c>
      <c r="F29" s="146">
        <v>17</v>
      </c>
      <c r="G29" s="150">
        <v>7.75</v>
      </c>
      <c r="H29" s="148">
        <f t="shared" si="2"/>
        <v>197.47041333333331</v>
      </c>
    </row>
    <row r="30" spans="1:8" s="58" customFormat="1" ht="31.5">
      <c r="A30" s="54"/>
      <c r="B30" s="147"/>
      <c r="C30" s="146"/>
      <c r="D30" s="148">
        <f>D29</f>
        <v>53957.759999999995</v>
      </c>
      <c r="E30" s="146" t="s">
        <v>155</v>
      </c>
      <c r="F30" s="146">
        <v>11</v>
      </c>
      <c r="G30" s="150">
        <v>8</v>
      </c>
      <c r="H30" s="148">
        <f t="shared" si="2"/>
        <v>131.89674666666664</v>
      </c>
    </row>
    <row r="31" spans="1:8" s="58" customFormat="1" ht="15.75">
      <c r="A31" s="54" t="s">
        <v>151</v>
      </c>
      <c r="B31" s="147">
        <v>5391.86</v>
      </c>
      <c r="C31" s="146"/>
      <c r="D31" s="148">
        <f>D30+B31-C31</f>
        <v>59349.619999999995</v>
      </c>
      <c r="E31" s="149" t="s">
        <v>156</v>
      </c>
      <c r="F31" s="146">
        <v>31</v>
      </c>
      <c r="G31" s="150">
        <v>8</v>
      </c>
      <c r="H31" s="148">
        <f t="shared" si="2"/>
        <v>408.8529377777777</v>
      </c>
    </row>
    <row r="32" spans="1:8" s="58" customFormat="1" ht="15.75">
      <c r="A32" s="54" t="s">
        <v>140</v>
      </c>
      <c r="B32" s="147">
        <v>5391.86</v>
      </c>
      <c r="C32" s="148"/>
      <c r="D32" s="148">
        <f t="shared" ref="D32" si="3">D31+B32-C32</f>
        <v>64741.479999999996</v>
      </c>
      <c r="E32" s="149" t="s">
        <v>36</v>
      </c>
      <c r="F32" s="156">
        <v>22</v>
      </c>
      <c r="G32" s="150">
        <v>8</v>
      </c>
      <c r="H32" s="148">
        <f t="shared" si="2"/>
        <v>316.51390222222216</v>
      </c>
    </row>
    <row r="33" spans="1:8" s="58" customFormat="1" ht="15.75">
      <c r="A33" s="54"/>
      <c r="B33" s="147"/>
      <c r="C33" s="148"/>
      <c r="D33" s="148">
        <f>D32</f>
        <v>64741.479999999996</v>
      </c>
      <c r="E33" s="149" t="s">
        <v>157</v>
      </c>
      <c r="F33" s="156">
        <v>8</v>
      </c>
      <c r="G33" s="150">
        <v>8.25</v>
      </c>
      <c r="H33" s="148">
        <f t="shared" si="2"/>
        <v>118.69271333333333</v>
      </c>
    </row>
    <row r="34" spans="1:8" s="58" customFormat="1" ht="15.75">
      <c r="A34" s="54" t="s">
        <v>141</v>
      </c>
      <c r="B34" s="147">
        <v>5391.86</v>
      </c>
      <c r="C34" s="148"/>
      <c r="D34" s="148">
        <f>D33+B34-C34</f>
        <v>70133.34</v>
      </c>
      <c r="E34" s="152" t="s">
        <v>158</v>
      </c>
      <c r="F34" s="156">
        <v>31</v>
      </c>
      <c r="G34" s="150">
        <v>8.25</v>
      </c>
      <c r="H34" s="148">
        <f t="shared" si="2"/>
        <v>498.23893625000005</v>
      </c>
    </row>
    <row r="35" spans="1:8" s="58" customFormat="1" ht="15.75">
      <c r="A35" s="54" t="s">
        <v>142</v>
      </c>
      <c r="B35" s="147">
        <v>5391.86</v>
      </c>
      <c r="C35" s="148"/>
      <c r="D35" s="148">
        <f t="shared" ref="D35" si="4">D34+B35-C35</f>
        <v>75525.2</v>
      </c>
      <c r="E35" s="153" t="s">
        <v>159</v>
      </c>
      <c r="F35" s="157">
        <v>30</v>
      </c>
      <c r="G35" s="150">
        <v>8.25</v>
      </c>
      <c r="H35" s="148">
        <f t="shared" si="2"/>
        <v>519.23574999999994</v>
      </c>
    </row>
    <row r="36" spans="1:8" s="58" customFormat="1" ht="15.75">
      <c r="A36" s="54" t="s">
        <v>143</v>
      </c>
      <c r="B36" s="147">
        <v>5391.86</v>
      </c>
      <c r="C36" s="154"/>
      <c r="D36" s="148">
        <f>D35+B36-C36</f>
        <v>80917.06</v>
      </c>
      <c r="E36" s="153" t="s">
        <v>160</v>
      </c>
      <c r="F36" s="157">
        <v>31</v>
      </c>
      <c r="G36" s="150">
        <v>8.25</v>
      </c>
      <c r="H36" s="148">
        <f>D36*F36*G36/100/360</f>
        <v>574.84828041666663</v>
      </c>
    </row>
    <row r="37" spans="1:8" s="58" customFormat="1" ht="15.75">
      <c r="A37" s="54" t="s">
        <v>144</v>
      </c>
      <c r="B37" s="147">
        <v>5391.86</v>
      </c>
      <c r="C37" s="154"/>
      <c r="D37" s="148">
        <f t="shared" ref="D37:D41" si="5">D36+B37-C37</f>
        <v>86308.92</v>
      </c>
      <c r="E37" s="153" t="s">
        <v>161</v>
      </c>
      <c r="F37" s="157">
        <v>31</v>
      </c>
      <c r="G37" s="150">
        <v>8.25</v>
      </c>
      <c r="H37" s="148">
        <f t="shared" si="2"/>
        <v>613.15295249999997</v>
      </c>
    </row>
    <row r="38" spans="1:8" s="58" customFormat="1" ht="15.75">
      <c r="A38" s="54" t="s">
        <v>145</v>
      </c>
      <c r="B38" s="147">
        <v>5391.86</v>
      </c>
      <c r="C38" s="154"/>
      <c r="D38" s="148">
        <f t="shared" si="5"/>
        <v>91700.78</v>
      </c>
      <c r="E38" s="153" t="s">
        <v>162</v>
      </c>
      <c r="F38" s="157">
        <v>30</v>
      </c>
      <c r="G38" s="150">
        <v>8.25</v>
      </c>
      <c r="H38" s="148">
        <f t="shared" si="2"/>
        <v>630.44286250000005</v>
      </c>
    </row>
    <row r="39" spans="1:8" s="58" customFormat="1" ht="15.75">
      <c r="A39" s="54" t="s">
        <v>148</v>
      </c>
      <c r="B39" s="147">
        <v>5391.86</v>
      </c>
      <c r="C39" s="154"/>
      <c r="D39" s="148">
        <f t="shared" si="5"/>
        <v>97092.64</v>
      </c>
      <c r="E39" s="153" t="s">
        <v>163</v>
      </c>
      <c r="F39" s="157">
        <v>31</v>
      </c>
      <c r="G39" s="150">
        <v>8.25</v>
      </c>
      <c r="H39" s="148">
        <f t="shared" si="2"/>
        <v>689.76229666666666</v>
      </c>
    </row>
    <row r="40" spans="1:8" s="58" customFormat="1" ht="15.75">
      <c r="A40" s="54" t="s">
        <v>146</v>
      </c>
      <c r="B40" s="147">
        <v>5391.86</v>
      </c>
      <c r="C40" s="154"/>
      <c r="D40" s="148">
        <f t="shared" si="5"/>
        <v>102484.5</v>
      </c>
      <c r="E40" s="153" t="s">
        <v>164</v>
      </c>
      <c r="F40" s="157">
        <v>30</v>
      </c>
      <c r="G40" s="150">
        <v>8.25</v>
      </c>
      <c r="H40" s="148">
        <f t="shared" si="2"/>
        <v>704.5809375</v>
      </c>
    </row>
    <row r="41" spans="1:8" s="58" customFormat="1" ht="15.75">
      <c r="A41" s="54" t="s">
        <v>147</v>
      </c>
      <c r="B41" s="147">
        <v>5391.86</v>
      </c>
      <c r="C41" s="154"/>
      <c r="D41" s="148">
        <f t="shared" si="5"/>
        <v>107876.36</v>
      </c>
      <c r="E41" s="153" t="s">
        <v>44</v>
      </c>
      <c r="F41" s="157">
        <v>15</v>
      </c>
      <c r="G41" s="150">
        <v>8.25</v>
      </c>
      <c r="H41" s="148">
        <f t="shared" si="2"/>
        <v>370.82498749999996</v>
      </c>
    </row>
    <row r="42" spans="1:8" s="58" customFormat="1" ht="15.75">
      <c r="A42" s="54"/>
      <c r="B42" s="147"/>
      <c r="C42" s="154"/>
      <c r="D42" s="148">
        <f>D41</f>
        <v>107876.36</v>
      </c>
      <c r="E42" s="153" t="s">
        <v>165</v>
      </c>
      <c r="F42" s="157">
        <v>6</v>
      </c>
      <c r="G42" s="150">
        <v>8</v>
      </c>
      <c r="H42" s="148">
        <f t="shared" si="2"/>
        <v>143.83514666666667</v>
      </c>
    </row>
    <row r="43" spans="1:8" s="58" customFormat="1" ht="15.75">
      <c r="A43" s="137"/>
      <c r="B43" s="138"/>
      <c r="C43" s="120"/>
      <c r="D43" s="136"/>
      <c r="E43" s="142"/>
      <c r="F43" s="160">
        <f>SUM(F27:F42)</f>
        <v>365</v>
      </c>
      <c r="G43" s="142"/>
      <c r="H43" s="159">
        <f>SUM(H27:H42)</f>
        <v>6336.5552244444443</v>
      </c>
    </row>
    <row r="44" spans="1:8" s="58" customFormat="1" ht="15.75">
      <c r="A44" s="137"/>
      <c r="B44" s="138"/>
      <c r="C44" s="120"/>
      <c r="D44" s="136"/>
      <c r="E44" s="142"/>
      <c r="F44" s="142"/>
      <c r="G44" s="142"/>
      <c r="H44" s="155"/>
    </row>
    <row r="45" spans="1:8" s="58" customFormat="1" ht="63">
      <c r="A45" s="145">
        <v>2012</v>
      </c>
      <c r="B45" s="146" t="s">
        <v>121</v>
      </c>
      <c r="C45" s="146" t="s">
        <v>122</v>
      </c>
      <c r="D45" s="146" t="s">
        <v>117</v>
      </c>
      <c r="E45" s="146" t="s">
        <v>118</v>
      </c>
      <c r="F45" s="146" t="s">
        <v>119</v>
      </c>
      <c r="G45" s="146" t="s">
        <v>3</v>
      </c>
      <c r="H45" s="146" t="s">
        <v>154</v>
      </c>
    </row>
    <row r="46" spans="1:8" s="58" customFormat="1" ht="15.75">
      <c r="A46" s="54"/>
      <c r="B46" s="147"/>
      <c r="C46" s="148"/>
      <c r="D46" s="148">
        <f>D42</f>
        <v>107876.36</v>
      </c>
      <c r="E46" s="153" t="s">
        <v>166</v>
      </c>
      <c r="F46" s="146">
        <v>10</v>
      </c>
      <c r="G46" s="150">
        <v>8</v>
      </c>
      <c r="H46" s="148">
        <f>D46*F46*G46/100/360</f>
        <v>239.72524444444446</v>
      </c>
    </row>
    <row r="47" spans="1:8" s="58" customFormat="1" ht="15.75">
      <c r="A47" s="54" t="s">
        <v>195</v>
      </c>
      <c r="B47" s="147">
        <v>5391.86</v>
      </c>
      <c r="C47" s="148"/>
      <c r="D47" s="148">
        <f>D46+B47-C47</f>
        <v>113268.22</v>
      </c>
      <c r="E47" s="149" t="s">
        <v>167</v>
      </c>
      <c r="F47" s="146">
        <v>31</v>
      </c>
      <c r="G47" s="150">
        <v>8</v>
      </c>
      <c r="H47" s="148">
        <f t="shared" ref="H47:H53" si="6">D47*F47*G47/100/360</f>
        <v>780.2921822222221</v>
      </c>
    </row>
    <row r="48" spans="1:8" s="58" customFormat="1" ht="15.75">
      <c r="A48" s="54" t="s">
        <v>196</v>
      </c>
      <c r="B48" s="147">
        <v>5391.86</v>
      </c>
      <c r="C48" s="148"/>
      <c r="D48" s="148">
        <f>D47+B48-C48</f>
        <v>118660.08</v>
      </c>
      <c r="E48" s="149" t="s">
        <v>169</v>
      </c>
      <c r="F48" s="146">
        <v>28</v>
      </c>
      <c r="G48" s="150">
        <v>8</v>
      </c>
      <c r="H48" s="148">
        <f t="shared" si="6"/>
        <v>738.32938666666678</v>
      </c>
    </row>
    <row r="49" spans="1:8" s="58" customFormat="1" ht="15.75">
      <c r="A49" s="54" t="s">
        <v>197</v>
      </c>
      <c r="B49" s="147">
        <v>5391.86</v>
      </c>
      <c r="C49" s="148"/>
      <c r="D49" s="148">
        <f t="shared" ref="D49:D52" si="7">D48+B49-C49</f>
        <v>124051.94</v>
      </c>
      <c r="E49" s="149" t="s">
        <v>168</v>
      </c>
      <c r="F49" s="146">
        <v>31</v>
      </c>
      <c r="G49" s="150">
        <v>8</v>
      </c>
      <c r="H49" s="148">
        <f t="shared" si="6"/>
        <v>854.58003111111111</v>
      </c>
    </row>
    <row r="50" spans="1:8" s="58" customFormat="1" ht="15.75">
      <c r="A50" s="54" t="s">
        <v>198</v>
      </c>
      <c r="B50" s="147">
        <v>5391.86</v>
      </c>
      <c r="C50" s="148"/>
      <c r="D50" s="148">
        <f t="shared" si="7"/>
        <v>129443.8</v>
      </c>
      <c r="E50" s="149" t="s">
        <v>170</v>
      </c>
      <c r="F50" s="156">
        <v>30</v>
      </c>
      <c r="G50" s="150">
        <v>8</v>
      </c>
      <c r="H50" s="148">
        <f t="shared" si="6"/>
        <v>862.95866666666666</v>
      </c>
    </row>
    <row r="51" spans="1:8" s="58" customFormat="1" ht="15.75">
      <c r="A51" s="54" t="s">
        <v>176</v>
      </c>
      <c r="B51" s="147">
        <v>5391.86</v>
      </c>
      <c r="C51" s="148"/>
      <c r="D51" s="148">
        <f t="shared" si="7"/>
        <v>134835.66</v>
      </c>
      <c r="E51" s="152" t="s">
        <v>171</v>
      </c>
      <c r="F51" s="156">
        <v>31</v>
      </c>
      <c r="G51" s="150">
        <v>8</v>
      </c>
      <c r="H51" s="148">
        <f t="shared" si="6"/>
        <v>928.86788000000001</v>
      </c>
    </row>
    <row r="52" spans="1:8" s="58" customFormat="1" ht="15.75">
      <c r="A52" s="54" t="s">
        <v>177</v>
      </c>
      <c r="B52" s="147">
        <v>5391.86</v>
      </c>
      <c r="C52" s="148"/>
      <c r="D52" s="148">
        <f t="shared" si="7"/>
        <v>140227.51999999999</v>
      </c>
      <c r="E52" s="153" t="s">
        <v>172</v>
      </c>
      <c r="F52" s="157">
        <v>30</v>
      </c>
      <c r="G52" s="150">
        <v>8</v>
      </c>
      <c r="H52" s="148">
        <f t="shared" si="6"/>
        <v>934.85013333333325</v>
      </c>
    </row>
    <row r="53" spans="1:8" s="58" customFormat="1" ht="15.75">
      <c r="A53" s="54" t="s">
        <v>178</v>
      </c>
      <c r="B53" s="147">
        <v>5391.86</v>
      </c>
      <c r="C53" s="154"/>
      <c r="D53" s="148">
        <f t="shared" ref="D53:D59" si="8">D52+B53-C53</f>
        <v>145619.37999999998</v>
      </c>
      <c r="E53" s="153" t="s">
        <v>173</v>
      </c>
      <c r="F53" s="157">
        <v>31</v>
      </c>
      <c r="G53" s="150">
        <v>8</v>
      </c>
      <c r="H53" s="148">
        <f t="shared" si="6"/>
        <v>1003.1557288888887</v>
      </c>
    </row>
    <row r="54" spans="1:8" s="58" customFormat="1" ht="15.75">
      <c r="A54" s="54" t="s">
        <v>179</v>
      </c>
      <c r="B54" s="147">
        <v>5391.86</v>
      </c>
      <c r="C54" s="154"/>
      <c r="D54" s="148">
        <f t="shared" si="8"/>
        <v>151011.23999999996</v>
      </c>
      <c r="E54" s="153" t="s">
        <v>174</v>
      </c>
      <c r="F54" s="157">
        <v>31</v>
      </c>
      <c r="G54" s="150">
        <v>8</v>
      </c>
      <c r="H54" s="148">
        <f>D54*F54*G54/100/360</f>
        <v>1040.299653333333</v>
      </c>
    </row>
    <row r="55" spans="1:8" s="58" customFormat="1" ht="15.75">
      <c r="A55" s="54" t="s">
        <v>180</v>
      </c>
      <c r="B55" s="147">
        <v>5391.86</v>
      </c>
      <c r="C55" s="154"/>
      <c r="D55" s="148">
        <f t="shared" si="8"/>
        <v>156403.09999999995</v>
      </c>
      <c r="E55" s="153" t="s">
        <v>62</v>
      </c>
      <c r="F55" s="157">
        <v>3</v>
      </c>
      <c r="G55" s="150">
        <v>8</v>
      </c>
      <c r="H55" s="148">
        <f>D55*F55*G55/100/360</f>
        <v>104.26873333333329</v>
      </c>
    </row>
    <row r="56" spans="1:8" s="58" customFormat="1" ht="15.75">
      <c r="A56" s="54"/>
      <c r="B56" s="147"/>
      <c r="C56" s="154"/>
      <c r="D56" s="148">
        <f>D55</f>
        <v>156403.09999999995</v>
      </c>
      <c r="E56" s="153" t="s">
        <v>175</v>
      </c>
      <c r="F56" s="157">
        <v>27</v>
      </c>
      <c r="G56" s="150">
        <v>8.25</v>
      </c>
      <c r="H56" s="148">
        <f t="shared" ref="H56:H59" si="9">D56*F56*G56/100/360</f>
        <v>967.74418124999954</v>
      </c>
    </row>
    <row r="57" spans="1:8" s="58" customFormat="1" ht="15.75">
      <c r="A57" s="54" t="s">
        <v>183</v>
      </c>
      <c r="B57" s="147">
        <v>5391.86</v>
      </c>
      <c r="C57" s="154"/>
      <c r="D57" s="148">
        <f t="shared" si="8"/>
        <v>161794.95999999993</v>
      </c>
      <c r="E57" s="153" t="s">
        <v>199</v>
      </c>
      <c r="F57" s="157">
        <v>31</v>
      </c>
      <c r="G57" s="150">
        <v>8.25</v>
      </c>
      <c r="H57" s="148">
        <f t="shared" si="9"/>
        <v>1149.4183616666662</v>
      </c>
    </row>
    <row r="58" spans="1:8" s="58" customFormat="1" ht="15.75">
      <c r="A58" s="54" t="s">
        <v>181</v>
      </c>
      <c r="B58" s="147">
        <v>5391.86</v>
      </c>
      <c r="C58" s="154"/>
      <c r="D58" s="148">
        <f t="shared" si="8"/>
        <v>167186.81999999992</v>
      </c>
      <c r="E58" s="153" t="s">
        <v>200</v>
      </c>
      <c r="F58" s="157">
        <v>30</v>
      </c>
      <c r="G58" s="150">
        <v>8.25</v>
      </c>
      <c r="H58" s="148">
        <f t="shared" si="9"/>
        <v>1149.4093874999994</v>
      </c>
    </row>
    <row r="59" spans="1:8" s="58" customFormat="1" ht="15.75">
      <c r="A59" s="54" t="s">
        <v>182</v>
      </c>
      <c r="B59" s="147">
        <v>5391.86</v>
      </c>
      <c r="C59" s="154"/>
      <c r="D59" s="148">
        <f t="shared" si="8"/>
        <v>172578.67999999991</v>
      </c>
      <c r="E59" s="153" t="s">
        <v>201</v>
      </c>
      <c r="F59" s="157">
        <v>21</v>
      </c>
      <c r="G59" s="150">
        <v>8.25</v>
      </c>
      <c r="H59" s="148">
        <f t="shared" si="9"/>
        <v>830.5348974999996</v>
      </c>
    </row>
    <row r="60" spans="1:8" s="58" customFormat="1" ht="15.75">
      <c r="A60" s="137"/>
      <c r="B60" s="138"/>
      <c r="C60" s="120"/>
      <c r="D60" s="136"/>
      <c r="E60" s="142"/>
      <c r="F60" s="160">
        <f>SUM(F46:F59)</f>
        <v>365</v>
      </c>
      <c r="G60" s="142"/>
      <c r="H60" s="159">
        <f>SUM(H46:H59)</f>
        <v>11584.434467916664</v>
      </c>
    </row>
    <row r="61" spans="1:8" s="58" customFormat="1" ht="15.75">
      <c r="A61" s="137"/>
      <c r="B61" s="138"/>
      <c r="C61" s="120"/>
      <c r="D61" s="136"/>
      <c r="E61" s="142"/>
      <c r="F61" s="142"/>
      <c r="G61" s="142"/>
      <c r="H61" s="155"/>
    </row>
    <row r="62" spans="1:8" s="58" customFormat="1" ht="63">
      <c r="A62" s="145">
        <v>2013</v>
      </c>
      <c r="B62" s="146" t="s">
        <v>121</v>
      </c>
      <c r="C62" s="146" t="s">
        <v>122</v>
      </c>
      <c r="D62" s="146" t="s">
        <v>117</v>
      </c>
      <c r="E62" s="146" t="s">
        <v>118</v>
      </c>
      <c r="F62" s="146" t="s">
        <v>119</v>
      </c>
      <c r="G62" s="146" t="s">
        <v>3</v>
      </c>
      <c r="H62" s="146" t="s">
        <v>154</v>
      </c>
    </row>
    <row r="63" spans="1:8" s="58" customFormat="1" ht="15.75">
      <c r="A63" s="54"/>
      <c r="B63" s="147"/>
      <c r="C63" s="148"/>
      <c r="D63" s="148">
        <f>D59</f>
        <v>172578.67999999991</v>
      </c>
      <c r="E63" s="153" t="s">
        <v>202</v>
      </c>
      <c r="F63" s="146">
        <v>10</v>
      </c>
      <c r="G63" s="150">
        <v>8.25</v>
      </c>
      <c r="H63" s="148">
        <f>D63*F63*G63/100/360</f>
        <v>395.49280833333313</v>
      </c>
    </row>
    <row r="64" spans="1:8" s="58" customFormat="1" ht="15.75">
      <c r="A64" s="54" t="s">
        <v>191</v>
      </c>
      <c r="B64" s="147">
        <v>5391.86</v>
      </c>
      <c r="C64" s="148"/>
      <c r="D64" s="148">
        <f>D63+B64-C64</f>
        <v>177970.53999999989</v>
      </c>
      <c r="E64" s="149" t="s">
        <v>203</v>
      </c>
      <c r="F64" s="146">
        <v>31</v>
      </c>
      <c r="G64" s="150">
        <v>8.25</v>
      </c>
      <c r="H64" s="148">
        <f t="shared" ref="H64:H70" si="10">D64*F64*G64/100/360</f>
        <v>1264.332377916666</v>
      </c>
    </row>
    <row r="65" spans="1:8" s="58" customFormat="1" ht="15.75">
      <c r="A65" s="54" t="s">
        <v>192</v>
      </c>
      <c r="B65" s="147">
        <v>5496.09</v>
      </c>
      <c r="C65" s="148"/>
      <c r="D65" s="148">
        <f>D64+B65-C65</f>
        <v>183466.62999999989</v>
      </c>
      <c r="E65" s="149" t="s">
        <v>204</v>
      </c>
      <c r="F65" s="146">
        <v>28</v>
      </c>
      <c r="G65" s="150">
        <v>8.25</v>
      </c>
      <c r="H65" s="148">
        <f t="shared" si="10"/>
        <v>1177.2442091666658</v>
      </c>
    </row>
    <row r="66" spans="1:8" s="58" customFormat="1" ht="15.75">
      <c r="A66" s="54" t="s">
        <v>193</v>
      </c>
      <c r="B66" s="147">
        <v>5496.09</v>
      </c>
      <c r="C66" s="148"/>
      <c r="D66" s="148">
        <f t="shared" ref="D66:D71" si="11">D65+B66-C66</f>
        <v>188962.71999999988</v>
      </c>
      <c r="E66" s="149" t="s">
        <v>205</v>
      </c>
      <c r="F66" s="146">
        <v>31</v>
      </c>
      <c r="G66" s="150">
        <v>8.25</v>
      </c>
      <c r="H66" s="148">
        <f t="shared" si="10"/>
        <v>1342.4226566666657</v>
      </c>
    </row>
    <row r="67" spans="1:8" s="58" customFormat="1" ht="15.75">
      <c r="A67" s="54" t="s">
        <v>194</v>
      </c>
      <c r="B67" s="147">
        <v>5496.09</v>
      </c>
      <c r="C67" s="148"/>
      <c r="D67" s="148">
        <f t="shared" si="11"/>
        <v>194458.80999999988</v>
      </c>
      <c r="E67" s="149" t="s">
        <v>206</v>
      </c>
      <c r="F67" s="156">
        <v>30</v>
      </c>
      <c r="G67" s="150">
        <v>8.25</v>
      </c>
      <c r="H67" s="148">
        <f t="shared" si="10"/>
        <v>1336.904318749999</v>
      </c>
    </row>
    <row r="68" spans="1:8" s="58" customFormat="1" ht="15.75">
      <c r="A68" s="54" t="s">
        <v>184</v>
      </c>
      <c r="B68" s="147">
        <v>5496.09</v>
      </c>
      <c r="C68" s="148"/>
      <c r="D68" s="148">
        <f t="shared" si="11"/>
        <v>199954.89999999988</v>
      </c>
      <c r="E68" s="152" t="s">
        <v>207</v>
      </c>
      <c r="F68" s="156">
        <v>31</v>
      </c>
      <c r="G68" s="150">
        <v>8.25</v>
      </c>
      <c r="H68" s="148">
        <f t="shared" si="10"/>
        <v>1420.5129354166659</v>
      </c>
    </row>
    <row r="69" spans="1:8" s="58" customFormat="1" ht="15.75">
      <c r="A69" s="54" t="s">
        <v>185</v>
      </c>
      <c r="B69" s="147">
        <v>5496.09</v>
      </c>
      <c r="C69" s="148"/>
      <c r="D69" s="148">
        <f t="shared" si="11"/>
        <v>205450.98999999987</v>
      </c>
      <c r="E69" s="153" t="s">
        <v>208</v>
      </c>
      <c r="F69" s="157">
        <v>30</v>
      </c>
      <c r="G69" s="150">
        <v>8.25</v>
      </c>
      <c r="H69" s="148">
        <f t="shared" si="10"/>
        <v>1412.4755562499993</v>
      </c>
    </row>
    <row r="70" spans="1:8" s="58" customFormat="1" ht="15.75">
      <c r="A70" s="54" t="s">
        <v>186</v>
      </c>
      <c r="B70" s="147">
        <v>5496.09</v>
      </c>
      <c r="C70" s="154"/>
      <c r="D70" s="148">
        <f t="shared" si="11"/>
        <v>210947.07999999987</v>
      </c>
      <c r="E70" s="153" t="s">
        <v>209</v>
      </c>
      <c r="F70" s="157">
        <v>31</v>
      </c>
      <c r="G70" s="150">
        <v>8.25</v>
      </c>
      <c r="H70" s="148">
        <f t="shared" si="10"/>
        <v>1498.6032141666656</v>
      </c>
    </row>
    <row r="71" spans="1:8" s="58" customFormat="1" ht="15.75">
      <c r="A71" s="54" t="s">
        <v>187</v>
      </c>
      <c r="B71" s="147">
        <v>5496.09</v>
      </c>
      <c r="C71" s="154"/>
      <c r="D71" s="148">
        <f t="shared" si="11"/>
        <v>216443.16999999987</v>
      </c>
      <c r="E71" s="153" t="s">
        <v>210</v>
      </c>
      <c r="F71" s="157">
        <v>31</v>
      </c>
      <c r="G71" s="150">
        <v>8.25</v>
      </c>
      <c r="H71" s="148">
        <f>D71*F71*G71/100/360</f>
        <v>1537.6483535416658</v>
      </c>
    </row>
    <row r="72" spans="1:8" s="58" customFormat="1" ht="15.75">
      <c r="A72" s="54" t="s">
        <v>188</v>
      </c>
      <c r="B72" s="147">
        <v>5496.09</v>
      </c>
      <c r="C72" s="154"/>
      <c r="D72" s="148">
        <f>D71+B72-C72</f>
        <v>221939.25999999986</v>
      </c>
      <c r="E72" s="153" t="s">
        <v>213</v>
      </c>
      <c r="F72" s="157">
        <v>30</v>
      </c>
      <c r="G72" s="150">
        <v>8.25</v>
      </c>
      <c r="H72" s="148">
        <f>D72*F72*G72/100/360</f>
        <v>1525.832412499999</v>
      </c>
    </row>
    <row r="73" spans="1:8" s="58" customFormat="1" ht="15.75">
      <c r="A73" s="54" t="s">
        <v>189</v>
      </c>
      <c r="B73" s="147">
        <v>5496.09</v>
      </c>
      <c r="C73" s="154"/>
      <c r="D73" s="148">
        <f t="shared" ref="D73:D75" si="12">D72+B73-C73</f>
        <v>227435.34999999986</v>
      </c>
      <c r="E73" s="153" t="s">
        <v>247</v>
      </c>
      <c r="F73" s="157">
        <v>31</v>
      </c>
      <c r="G73" s="150">
        <v>8.25</v>
      </c>
      <c r="H73" s="148">
        <f t="shared" ref="H73:H75" si="13">D73*F73*G73/100/360</f>
        <v>1615.7386322916657</v>
      </c>
    </row>
    <row r="74" spans="1:8" s="58" customFormat="1" ht="15.75">
      <c r="A74" s="54" t="s">
        <v>190</v>
      </c>
      <c r="B74" s="147">
        <v>5496.09</v>
      </c>
      <c r="C74" s="154"/>
      <c r="D74" s="148">
        <f t="shared" si="12"/>
        <v>232931.43999999986</v>
      </c>
      <c r="E74" s="153" t="s">
        <v>212</v>
      </c>
      <c r="F74" s="157">
        <v>30</v>
      </c>
      <c r="G74" s="150">
        <v>8.25</v>
      </c>
      <c r="H74" s="148">
        <f t="shared" si="13"/>
        <v>1601.4036499999991</v>
      </c>
    </row>
    <row r="75" spans="1:8" s="58" customFormat="1" ht="15.75">
      <c r="A75" s="54" t="s">
        <v>214</v>
      </c>
      <c r="B75" s="147">
        <v>5496.09</v>
      </c>
      <c r="C75" s="154"/>
      <c r="D75" s="148">
        <f t="shared" si="12"/>
        <v>238427.52999999985</v>
      </c>
      <c r="E75" s="153" t="s">
        <v>211</v>
      </c>
      <c r="F75" s="157">
        <v>21</v>
      </c>
      <c r="G75" s="150">
        <v>8.25</v>
      </c>
      <c r="H75" s="148">
        <f t="shared" si="13"/>
        <v>1147.4324881249993</v>
      </c>
    </row>
    <row r="76" spans="1:8" s="58" customFormat="1" ht="15.75">
      <c r="A76" s="137"/>
      <c r="B76" s="138"/>
      <c r="C76" s="120"/>
      <c r="D76" s="136"/>
      <c r="E76" s="142"/>
      <c r="F76" s="160">
        <f>SUM(F63:F75)</f>
        <v>365</v>
      </c>
      <c r="G76" s="142"/>
      <c r="H76" s="159">
        <f>SUM(H63:H75)</f>
        <v>17276.043613124992</v>
      </c>
    </row>
    <row r="77" spans="1:8" s="58" customFormat="1" ht="15.75">
      <c r="A77" s="137"/>
      <c r="B77" s="138"/>
      <c r="C77" s="120"/>
      <c r="D77" s="136"/>
      <c r="E77" s="142"/>
      <c r="F77" s="142"/>
      <c r="G77" s="142"/>
      <c r="H77" s="155"/>
    </row>
    <row r="78" spans="1:8" s="58" customFormat="1" ht="63">
      <c r="A78" s="145">
        <v>2014</v>
      </c>
      <c r="B78" s="146" t="s">
        <v>121</v>
      </c>
      <c r="C78" s="146" t="s">
        <v>122</v>
      </c>
      <c r="D78" s="146" t="s">
        <v>117</v>
      </c>
      <c r="E78" s="146" t="s">
        <v>118</v>
      </c>
      <c r="F78" s="146" t="s">
        <v>119</v>
      </c>
      <c r="G78" s="146" t="s">
        <v>3</v>
      </c>
      <c r="H78" s="146" t="s">
        <v>154</v>
      </c>
    </row>
    <row r="79" spans="1:8" s="58" customFormat="1" ht="15.75">
      <c r="A79" s="54"/>
      <c r="B79" s="147"/>
      <c r="C79" s="148"/>
      <c r="D79" s="148">
        <f>D75</f>
        <v>238427.52999999985</v>
      </c>
      <c r="E79" s="153" t="s">
        <v>227</v>
      </c>
      <c r="F79" s="146">
        <v>10</v>
      </c>
      <c r="G79" s="150">
        <v>8.25</v>
      </c>
      <c r="H79" s="148">
        <f>D79*F79*G79/100/360</f>
        <v>546.39642291666632</v>
      </c>
    </row>
    <row r="80" spans="1:8" s="58" customFormat="1" ht="15.75">
      <c r="A80" s="54" t="s">
        <v>226</v>
      </c>
      <c r="B80" s="147">
        <v>5496.09</v>
      </c>
      <c r="C80" s="148"/>
      <c r="D80" s="148">
        <f>D79+B80-C80</f>
        <v>243923.61999999985</v>
      </c>
      <c r="E80" s="149" t="s">
        <v>228</v>
      </c>
      <c r="F80" s="146">
        <v>31</v>
      </c>
      <c r="G80" s="150">
        <v>8.25</v>
      </c>
      <c r="H80" s="148">
        <f t="shared" ref="H80:H86" si="14">D80*F80*G80/100/360</f>
        <v>1732.8740504166656</v>
      </c>
    </row>
    <row r="81" spans="1:8" s="58" customFormat="1" ht="15.75">
      <c r="A81" s="54" t="s">
        <v>215</v>
      </c>
      <c r="B81" s="147">
        <v>5886.18</v>
      </c>
      <c r="C81" s="148"/>
      <c r="D81" s="148">
        <f>D80+B81-C81</f>
        <v>249809.79999999984</v>
      </c>
      <c r="E81" s="149" t="s">
        <v>229</v>
      </c>
      <c r="F81" s="146">
        <v>28</v>
      </c>
      <c r="G81" s="150">
        <v>8.25</v>
      </c>
      <c r="H81" s="148">
        <f t="shared" si="14"/>
        <v>1602.9462166666658</v>
      </c>
    </row>
    <row r="82" spans="1:8" s="58" customFormat="1" ht="15.75">
      <c r="A82" s="54" t="s">
        <v>216</v>
      </c>
      <c r="B82" s="147">
        <v>5886.18</v>
      </c>
      <c r="C82" s="148"/>
      <c r="D82" s="148">
        <f t="shared" ref="D82:D87" si="15">D81+B82-C82</f>
        <v>255695.97999999984</v>
      </c>
      <c r="E82" s="149" t="s">
        <v>230</v>
      </c>
      <c r="F82" s="146">
        <v>31</v>
      </c>
      <c r="G82" s="150">
        <v>8.25</v>
      </c>
      <c r="H82" s="148">
        <f t="shared" si="14"/>
        <v>1816.5068579166655</v>
      </c>
    </row>
    <row r="83" spans="1:8" s="58" customFormat="1" ht="15.75">
      <c r="A83" s="54" t="s">
        <v>217</v>
      </c>
      <c r="B83" s="147">
        <v>5886.18</v>
      </c>
      <c r="C83" s="148"/>
      <c r="D83" s="148">
        <f t="shared" si="15"/>
        <v>261582.15999999983</v>
      </c>
      <c r="E83" s="149" t="s">
        <v>231</v>
      </c>
      <c r="F83" s="156">
        <v>30</v>
      </c>
      <c r="G83" s="150">
        <v>8.25</v>
      </c>
      <c r="H83" s="148">
        <f t="shared" si="14"/>
        <v>1798.3773499999988</v>
      </c>
    </row>
    <row r="84" spans="1:8" s="58" customFormat="1" ht="15.75">
      <c r="A84" s="54" t="s">
        <v>218</v>
      </c>
      <c r="B84" s="147">
        <v>5886.18</v>
      </c>
      <c r="C84" s="148"/>
      <c r="D84" s="148">
        <f t="shared" si="15"/>
        <v>267468.33999999985</v>
      </c>
      <c r="E84" s="152" t="s">
        <v>232</v>
      </c>
      <c r="F84" s="156">
        <v>31</v>
      </c>
      <c r="G84" s="150">
        <v>8.25</v>
      </c>
      <c r="H84" s="148">
        <f t="shared" si="14"/>
        <v>1900.1396654166656</v>
      </c>
    </row>
    <row r="85" spans="1:8" s="58" customFormat="1" ht="15.75">
      <c r="A85" s="54" t="s">
        <v>219</v>
      </c>
      <c r="B85" s="147">
        <v>5886.18</v>
      </c>
      <c r="C85" s="148"/>
      <c r="D85" s="148">
        <f t="shared" si="15"/>
        <v>273354.51999999984</v>
      </c>
      <c r="E85" s="153" t="s">
        <v>233</v>
      </c>
      <c r="F85" s="157">
        <v>30</v>
      </c>
      <c r="G85" s="150">
        <v>8.25</v>
      </c>
      <c r="H85" s="148">
        <f t="shared" si="14"/>
        <v>1879.3123249999987</v>
      </c>
    </row>
    <row r="86" spans="1:8" s="58" customFormat="1" ht="15.75">
      <c r="A86" s="54" t="s">
        <v>220</v>
      </c>
      <c r="B86" s="147">
        <v>5886.18</v>
      </c>
      <c r="C86" s="154"/>
      <c r="D86" s="148">
        <f t="shared" si="15"/>
        <v>279240.69999999984</v>
      </c>
      <c r="E86" s="153" t="s">
        <v>234</v>
      </c>
      <c r="F86" s="157">
        <v>31</v>
      </c>
      <c r="G86" s="150">
        <v>8.25</v>
      </c>
      <c r="H86" s="148">
        <f t="shared" si="14"/>
        <v>1983.7724729166657</v>
      </c>
    </row>
    <row r="87" spans="1:8" s="58" customFormat="1" ht="15.75">
      <c r="A87" s="54" t="s">
        <v>221</v>
      </c>
      <c r="B87" s="147">
        <v>5886.18</v>
      </c>
      <c r="C87" s="154"/>
      <c r="D87" s="148">
        <f t="shared" si="15"/>
        <v>285126.87999999983</v>
      </c>
      <c r="E87" s="153" t="s">
        <v>235</v>
      </c>
      <c r="F87" s="157">
        <v>31</v>
      </c>
      <c r="G87" s="150">
        <v>8.25</v>
      </c>
      <c r="H87" s="148">
        <f>D87*F87*G87/100/360</f>
        <v>2025.5888766666653</v>
      </c>
    </row>
    <row r="88" spans="1:8" s="58" customFormat="1" ht="15.75">
      <c r="A88" s="54" t="s">
        <v>222</v>
      </c>
      <c r="B88" s="147">
        <v>5886.18</v>
      </c>
      <c r="C88" s="154"/>
      <c r="D88" s="148">
        <f>D87+B88-C88</f>
        <v>291013.05999999982</v>
      </c>
      <c r="E88" s="153" t="s">
        <v>236</v>
      </c>
      <c r="F88" s="157">
        <v>30</v>
      </c>
      <c r="G88" s="150">
        <v>8.25</v>
      </c>
      <c r="H88" s="148">
        <f>D88*F88*G88/100/360</f>
        <v>2000.7147874999989</v>
      </c>
    </row>
    <row r="89" spans="1:8" s="58" customFormat="1" ht="15.75">
      <c r="A89" s="54" t="s">
        <v>223</v>
      </c>
      <c r="B89" s="147">
        <v>5886.18</v>
      </c>
      <c r="C89" s="154"/>
      <c r="D89" s="148">
        <f t="shared" ref="D89:D91" si="16">D88+B89-C89</f>
        <v>296899.23999999982</v>
      </c>
      <c r="E89" s="153" t="s">
        <v>246</v>
      </c>
      <c r="F89" s="157">
        <v>31</v>
      </c>
      <c r="G89" s="150">
        <v>8.25</v>
      </c>
      <c r="H89" s="148">
        <f t="shared" ref="H89:H91" si="17">D89*F89*G89/100/360</f>
        <v>2109.221684166665</v>
      </c>
    </row>
    <row r="90" spans="1:8" s="58" customFormat="1" ht="15.75">
      <c r="A90" s="54" t="s">
        <v>224</v>
      </c>
      <c r="B90" s="147">
        <v>5886.18</v>
      </c>
      <c r="C90" s="154"/>
      <c r="D90" s="148">
        <f t="shared" si="16"/>
        <v>302785.41999999981</v>
      </c>
      <c r="E90" s="153" t="s">
        <v>237</v>
      </c>
      <c r="F90" s="157">
        <v>30</v>
      </c>
      <c r="G90" s="150">
        <v>8.25</v>
      </c>
      <c r="H90" s="148">
        <f t="shared" si="17"/>
        <v>2081.6497624999988</v>
      </c>
    </row>
    <row r="91" spans="1:8" s="58" customFormat="1" ht="15.75">
      <c r="A91" s="54" t="s">
        <v>225</v>
      </c>
      <c r="B91" s="147">
        <v>5886.18</v>
      </c>
      <c r="C91" s="154"/>
      <c r="D91" s="148">
        <f t="shared" si="16"/>
        <v>308671.5999999998</v>
      </c>
      <c r="E91" s="153" t="s">
        <v>238</v>
      </c>
      <c r="F91" s="157">
        <v>21</v>
      </c>
      <c r="G91" s="150">
        <v>8.25</v>
      </c>
      <c r="H91" s="148">
        <f t="shared" si="17"/>
        <v>1485.482074999999</v>
      </c>
    </row>
    <row r="92" spans="1:8" s="58" customFormat="1" ht="15.75">
      <c r="A92" s="137"/>
      <c r="B92" s="138"/>
      <c r="C92" s="120"/>
      <c r="D92" s="136"/>
      <c r="E92" s="142"/>
      <c r="F92" s="160">
        <f>SUM(F79:F91)</f>
        <v>365</v>
      </c>
      <c r="G92" s="142"/>
      <c r="H92" s="159">
        <f>SUM(H79:H91)</f>
        <v>22962.982547083317</v>
      </c>
    </row>
    <row r="93" spans="1:8" s="58" customFormat="1" ht="15.75">
      <c r="A93" s="137"/>
      <c r="B93" s="138"/>
      <c r="C93" s="120"/>
      <c r="D93" s="136"/>
      <c r="E93" s="142"/>
      <c r="F93" s="142"/>
      <c r="G93" s="142"/>
      <c r="H93" s="155"/>
    </row>
  </sheetData>
  <mergeCells count="2">
    <mergeCell ref="A1:H1"/>
    <mergeCell ref="A2:H2"/>
  </mergeCells>
  <pageMargins left="0" right="0" top="0" bottom="0" header="0" footer="0"/>
  <pageSetup paperSize="9" scale="74" orientation="portrait" r:id="rId1"/>
  <rowBreaks count="1" manualBreakCount="1"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58"/>
  <sheetViews>
    <sheetView view="pageBreakPreview" zoomScaleNormal="100" zoomScaleSheetLayoutView="100" workbookViewId="0">
      <selection activeCell="A2" sqref="A2:H2"/>
    </sheetView>
  </sheetViews>
  <sheetFormatPr defaultRowHeight="15"/>
  <cols>
    <col min="1" max="1" width="21.5703125" customWidth="1"/>
    <col min="2" max="2" width="13.28515625" customWidth="1"/>
    <col min="3" max="3" width="13.5703125" customWidth="1"/>
    <col min="4" max="4" width="14.140625" customWidth="1"/>
    <col min="5" max="5" width="21.5703125" style="144" customWidth="1"/>
    <col min="6" max="6" width="11.85546875" customWidth="1"/>
    <col min="7" max="7" width="11.140625" customWidth="1"/>
    <col min="8" max="8" width="18.7109375" customWidth="1"/>
  </cols>
  <sheetData>
    <row r="1" spans="1:8" ht="15" customHeight="1" thickBot="1">
      <c r="A1" s="170"/>
      <c r="B1" s="170"/>
      <c r="C1" s="170"/>
      <c r="D1" s="170"/>
      <c r="E1" s="170"/>
      <c r="F1" s="170"/>
      <c r="G1" s="170"/>
      <c r="H1" s="170"/>
    </row>
    <row r="2" spans="1:8" ht="15" customHeight="1">
      <c r="A2" s="171" t="s">
        <v>263</v>
      </c>
      <c r="B2" s="176"/>
      <c r="C2" s="176"/>
      <c r="D2" s="176"/>
      <c r="E2" s="176"/>
      <c r="F2" s="176"/>
      <c r="G2" s="176"/>
      <c r="H2" s="176"/>
    </row>
    <row r="3" spans="1:8" ht="15.75" customHeight="1">
      <c r="A3" s="146" t="s">
        <v>118</v>
      </c>
      <c r="B3" s="146" t="s">
        <v>239</v>
      </c>
      <c r="C3" s="16"/>
      <c r="D3" s="16"/>
      <c r="E3" s="143"/>
      <c r="F3" s="71"/>
      <c r="G3" s="16"/>
      <c r="H3" s="16"/>
    </row>
    <row r="4" spans="1:8" ht="15.75" customHeight="1">
      <c r="A4" s="149" t="s">
        <v>242</v>
      </c>
      <c r="B4" s="148">
        <f>H25</f>
        <v>2752.8066343055552</v>
      </c>
      <c r="C4" s="16"/>
      <c r="D4" s="16"/>
      <c r="E4" s="143"/>
      <c r="F4" s="71"/>
      <c r="G4" s="16"/>
      <c r="H4" s="16"/>
    </row>
    <row r="5" spans="1:8" ht="15.75" customHeight="1">
      <c r="A5" s="149" t="s">
        <v>243</v>
      </c>
      <c r="B5" s="148">
        <f>H41</f>
        <v>8252.6355839583321</v>
      </c>
      <c r="C5" s="16"/>
      <c r="D5" s="16"/>
      <c r="E5" s="143"/>
      <c r="F5" s="71"/>
      <c r="G5" s="16"/>
      <c r="H5" s="16"/>
    </row>
    <row r="6" spans="1:8" ht="15.75" customHeight="1">
      <c r="A6" s="149" t="s">
        <v>244</v>
      </c>
      <c r="B6" s="148">
        <f>H57</f>
        <v>13939.574517916659</v>
      </c>
      <c r="C6" s="16"/>
      <c r="D6" s="16"/>
      <c r="E6" s="143"/>
      <c r="F6" s="71"/>
      <c r="G6" s="16"/>
      <c r="H6" s="16"/>
    </row>
    <row r="7" spans="1:8" ht="15.75" customHeight="1">
      <c r="A7" s="161" t="s">
        <v>245</v>
      </c>
      <c r="B7" s="162">
        <f>SUM(B4:B6)</f>
        <v>24945.016736180547</v>
      </c>
      <c r="C7" s="16"/>
      <c r="D7" s="16"/>
      <c r="E7" s="143"/>
      <c r="F7" s="71"/>
      <c r="G7" s="16"/>
      <c r="H7" s="16"/>
    </row>
    <row r="8" spans="1:8" ht="15.75" customHeight="1">
      <c r="A8" s="16"/>
      <c r="B8" s="16"/>
      <c r="C8" s="16"/>
      <c r="D8" s="16"/>
      <c r="E8" s="143"/>
      <c r="F8" s="71"/>
      <c r="G8" s="16"/>
      <c r="H8" s="16"/>
    </row>
    <row r="9" spans="1:8" s="58" customFormat="1" ht="15.75">
      <c r="A9" s="137"/>
      <c r="B9" s="138"/>
      <c r="C9" s="120"/>
      <c r="D9" s="136"/>
      <c r="E9" s="142"/>
      <c r="F9" s="142"/>
      <c r="G9" s="142"/>
      <c r="H9" s="155"/>
    </row>
    <row r="10" spans="1:8" s="58" customFormat="1" ht="63">
      <c r="A10" s="145">
        <v>2012</v>
      </c>
      <c r="B10" s="146" t="s">
        <v>121</v>
      </c>
      <c r="C10" s="146" t="s">
        <v>122</v>
      </c>
      <c r="D10" s="146" t="s">
        <v>117</v>
      </c>
      <c r="E10" s="146" t="s">
        <v>118</v>
      </c>
      <c r="F10" s="146" t="s">
        <v>119</v>
      </c>
      <c r="G10" s="146" t="s">
        <v>3</v>
      </c>
      <c r="H10" s="146" t="s">
        <v>154</v>
      </c>
    </row>
    <row r="11" spans="1:8" s="58" customFormat="1" ht="15.75">
      <c r="A11" s="54"/>
      <c r="B11" s="147"/>
      <c r="C11" s="148"/>
      <c r="D11" s="148">
        <v>0</v>
      </c>
      <c r="E11" s="153" t="s">
        <v>166</v>
      </c>
      <c r="F11" s="146">
        <v>10</v>
      </c>
      <c r="G11" s="150">
        <v>8</v>
      </c>
      <c r="H11" s="148">
        <f>D11*F11*G11/100/360</f>
        <v>0</v>
      </c>
    </row>
    <row r="12" spans="1:8" s="58" customFormat="1" ht="15.75">
      <c r="A12" s="54" t="s">
        <v>195</v>
      </c>
      <c r="B12" s="147">
        <v>5391.86</v>
      </c>
      <c r="C12" s="148"/>
      <c r="D12" s="148">
        <f t="shared" ref="D12:D20" si="0">D11+B12-C12</f>
        <v>5391.86</v>
      </c>
      <c r="E12" s="149" t="s">
        <v>167</v>
      </c>
      <c r="F12" s="146">
        <v>31</v>
      </c>
      <c r="G12" s="150">
        <v>8</v>
      </c>
      <c r="H12" s="148">
        <f t="shared" ref="H12:H18" si="1">D12*F12*G12/100/360</f>
        <v>37.143924444444444</v>
      </c>
    </row>
    <row r="13" spans="1:8" s="58" customFormat="1" ht="15.75">
      <c r="A13" s="54" t="s">
        <v>196</v>
      </c>
      <c r="B13" s="147">
        <v>5391.86</v>
      </c>
      <c r="C13" s="148"/>
      <c r="D13" s="148">
        <f>D12+B13-C13</f>
        <v>10783.72</v>
      </c>
      <c r="E13" s="149" t="s">
        <v>169</v>
      </c>
      <c r="F13" s="146">
        <v>28</v>
      </c>
      <c r="G13" s="150">
        <v>8</v>
      </c>
      <c r="H13" s="148">
        <f t="shared" si="1"/>
        <v>67.098702222222215</v>
      </c>
    </row>
    <row r="14" spans="1:8" s="58" customFormat="1" ht="15.75">
      <c r="A14" s="54" t="s">
        <v>197</v>
      </c>
      <c r="B14" s="147">
        <v>5391.86</v>
      </c>
      <c r="C14" s="148"/>
      <c r="D14" s="148">
        <f t="shared" si="0"/>
        <v>16175.579999999998</v>
      </c>
      <c r="E14" s="149" t="s">
        <v>168</v>
      </c>
      <c r="F14" s="146">
        <v>31</v>
      </c>
      <c r="G14" s="150">
        <v>8</v>
      </c>
      <c r="H14" s="148">
        <f t="shared" si="1"/>
        <v>111.43177333333331</v>
      </c>
    </row>
    <row r="15" spans="1:8" s="58" customFormat="1" ht="15.75">
      <c r="A15" s="54" t="s">
        <v>198</v>
      </c>
      <c r="B15" s="147">
        <v>5391.86</v>
      </c>
      <c r="C15" s="148"/>
      <c r="D15" s="148">
        <f t="shared" si="0"/>
        <v>21567.439999999999</v>
      </c>
      <c r="E15" s="149" t="s">
        <v>170</v>
      </c>
      <c r="F15" s="156">
        <v>30</v>
      </c>
      <c r="G15" s="150">
        <v>8</v>
      </c>
      <c r="H15" s="148">
        <f t="shared" si="1"/>
        <v>143.78293333333335</v>
      </c>
    </row>
    <row r="16" spans="1:8" s="58" customFormat="1" ht="15.75">
      <c r="A16" s="54" t="s">
        <v>176</v>
      </c>
      <c r="B16" s="147">
        <v>5391.86</v>
      </c>
      <c r="C16" s="148"/>
      <c r="D16" s="148">
        <f t="shared" si="0"/>
        <v>26959.3</v>
      </c>
      <c r="E16" s="152" t="s">
        <v>171</v>
      </c>
      <c r="F16" s="156">
        <v>31</v>
      </c>
      <c r="G16" s="150">
        <v>8</v>
      </c>
      <c r="H16" s="148">
        <f>D16*F16*G16/100/360</f>
        <v>185.71962222222223</v>
      </c>
    </row>
    <row r="17" spans="1:8" s="58" customFormat="1" ht="15.75">
      <c r="A17" s="54" t="s">
        <v>177</v>
      </c>
      <c r="B17" s="147">
        <v>5391.86</v>
      </c>
      <c r="C17" s="148"/>
      <c r="D17" s="148">
        <f t="shared" si="0"/>
        <v>32351.16</v>
      </c>
      <c r="E17" s="153" t="s">
        <v>172</v>
      </c>
      <c r="F17" s="157">
        <v>30</v>
      </c>
      <c r="G17" s="150">
        <v>8</v>
      </c>
      <c r="H17" s="148">
        <f t="shared" si="1"/>
        <v>215.67439999999999</v>
      </c>
    </row>
    <row r="18" spans="1:8" s="58" customFormat="1" ht="15.75">
      <c r="A18" s="54" t="s">
        <v>178</v>
      </c>
      <c r="B18" s="147">
        <v>5391.86</v>
      </c>
      <c r="C18" s="154"/>
      <c r="D18" s="148">
        <f t="shared" si="0"/>
        <v>37743.019999999997</v>
      </c>
      <c r="E18" s="153" t="s">
        <v>173</v>
      </c>
      <c r="F18" s="157">
        <v>31</v>
      </c>
      <c r="G18" s="150">
        <v>8</v>
      </c>
      <c r="H18" s="148">
        <f t="shared" si="1"/>
        <v>260.00747111111104</v>
      </c>
    </row>
    <row r="19" spans="1:8" s="58" customFormat="1" ht="15.75">
      <c r="A19" s="54" t="s">
        <v>179</v>
      </c>
      <c r="B19" s="147">
        <v>5391.86</v>
      </c>
      <c r="C19" s="154"/>
      <c r="D19" s="148">
        <f t="shared" si="0"/>
        <v>43134.879999999997</v>
      </c>
      <c r="E19" s="153" t="s">
        <v>174</v>
      </c>
      <c r="F19" s="157">
        <v>31</v>
      </c>
      <c r="G19" s="150">
        <v>8</v>
      </c>
      <c r="H19" s="148">
        <f>D19*F19*G19/100/360</f>
        <v>297.15139555555555</v>
      </c>
    </row>
    <row r="20" spans="1:8" s="58" customFormat="1" ht="15.75">
      <c r="A20" s="54" t="s">
        <v>180</v>
      </c>
      <c r="B20" s="147">
        <v>5391.86</v>
      </c>
      <c r="C20" s="154"/>
      <c r="D20" s="148">
        <f t="shared" si="0"/>
        <v>48526.74</v>
      </c>
      <c r="E20" s="153" t="s">
        <v>62</v>
      </c>
      <c r="F20" s="157">
        <v>3</v>
      </c>
      <c r="G20" s="150">
        <v>8</v>
      </c>
      <c r="H20" s="148">
        <f>D20*F20*G20/100/360</f>
        <v>32.35116</v>
      </c>
    </row>
    <row r="21" spans="1:8" s="58" customFormat="1" ht="15.75">
      <c r="A21" s="54"/>
      <c r="B21" s="147"/>
      <c r="C21" s="154"/>
      <c r="D21" s="148">
        <f>D20</f>
        <v>48526.74</v>
      </c>
      <c r="E21" s="153" t="s">
        <v>175</v>
      </c>
      <c r="F21" s="157">
        <v>27</v>
      </c>
      <c r="G21" s="150">
        <v>8.25</v>
      </c>
      <c r="H21" s="148">
        <f t="shared" ref="H21:H24" si="2">D21*F21*G21/100/360</f>
        <v>300.25920374999998</v>
      </c>
    </row>
    <row r="22" spans="1:8" s="58" customFormat="1" ht="15.75">
      <c r="A22" s="54" t="s">
        <v>183</v>
      </c>
      <c r="B22" s="147">
        <v>5391.86</v>
      </c>
      <c r="C22" s="154"/>
      <c r="D22" s="148">
        <f>D21+B22-C22</f>
        <v>53918.6</v>
      </c>
      <c r="E22" s="153" t="s">
        <v>199</v>
      </c>
      <c r="F22" s="157">
        <v>31</v>
      </c>
      <c r="G22" s="150">
        <v>8.25</v>
      </c>
      <c r="H22" s="148">
        <f t="shared" si="2"/>
        <v>383.04672083333327</v>
      </c>
    </row>
    <row r="23" spans="1:8" s="58" customFormat="1" ht="15.75">
      <c r="A23" s="54" t="s">
        <v>181</v>
      </c>
      <c r="B23" s="147">
        <v>5391.86</v>
      </c>
      <c r="C23" s="154"/>
      <c r="D23" s="148">
        <f>D22+B23-C23</f>
        <v>59310.46</v>
      </c>
      <c r="E23" s="153" t="s">
        <v>200</v>
      </c>
      <c r="F23" s="157">
        <v>30</v>
      </c>
      <c r="G23" s="150">
        <v>8.25</v>
      </c>
      <c r="H23" s="148">
        <f t="shared" si="2"/>
        <v>407.7594125</v>
      </c>
    </row>
    <row r="24" spans="1:8" s="58" customFormat="1" ht="15.75">
      <c r="A24" s="54" t="s">
        <v>182</v>
      </c>
      <c r="B24" s="147">
        <v>5391.86</v>
      </c>
      <c r="C24" s="154"/>
      <c r="D24" s="148">
        <f>D23+B24-C24</f>
        <v>64702.32</v>
      </c>
      <c r="E24" s="153" t="s">
        <v>201</v>
      </c>
      <c r="F24" s="157">
        <v>21</v>
      </c>
      <c r="G24" s="150">
        <v>8.25</v>
      </c>
      <c r="H24" s="148">
        <f t="shared" si="2"/>
        <v>311.37991499999998</v>
      </c>
    </row>
    <row r="25" spans="1:8" s="58" customFormat="1" ht="15.75">
      <c r="A25" s="137"/>
      <c r="B25" s="138"/>
      <c r="C25" s="120"/>
      <c r="D25" s="136"/>
      <c r="E25" s="142"/>
      <c r="F25" s="160">
        <f>SUM(F11:F24)</f>
        <v>365</v>
      </c>
      <c r="G25" s="142"/>
      <c r="H25" s="159">
        <f>SUM(H11:H24)</f>
        <v>2752.8066343055552</v>
      </c>
    </row>
    <row r="26" spans="1:8" s="58" customFormat="1" ht="15.75">
      <c r="A26" s="137"/>
      <c r="B26" s="138"/>
      <c r="C26" s="120"/>
      <c r="D26" s="136"/>
      <c r="E26" s="142"/>
      <c r="F26" s="142"/>
      <c r="G26" s="142"/>
      <c r="H26" s="155"/>
    </row>
    <row r="27" spans="1:8" s="58" customFormat="1" ht="63">
      <c r="A27" s="145">
        <v>2013</v>
      </c>
      <c r="B27" s="146" t="s">
        <v>121</v>
      </c>
      <c r="C27" s="146" t="s">
        <v>122</v>
      </c>
      <c r="D27" s="146" t="s">
        <v>117</v>
      </c>
      <c r="E27" s="146" t="s">
        <v>118</v>
      </c>
      <c r="F27" s="146" t="s">
        <v>119</v>
      </c>
      <c r="G27" s="146" t="s">
        <v>3</v>
      </c>
      <c r="H27" s="146" t="s">
        <v>154</v>
      </c>
    </row>
    <row r="28" spans="1:8" s="58" customFormat="1" ht="15.75">
      <c r="A28" s="54"/>
      <c r="B28" s="147"/>
      <c r="C28" s="148"/>
      <c r="D28" s="148">
        <f>D24</f>
        <v>64702.32</v>
      </c>
      <c r="E28" s="153" t="s">
        <v>202</v>
      </c>
      <c r="F28" s="146">
        <v>10</v>
      </c>
      <c r="G28" s="150">
        <v>8.25</v>
      </c>
      <c r="H28" s="148">
        <f>D28*F28*G28/100/360</f>
        <v>148.27615</v>
      </c>
    </row>
    <row r="29" spans="1:8" s="58" customFormat="1" ht="15.75">
      <c r="A29" s="54" t="s">
        <v>191</v>
      </c>
      <c r="B29" s="147">
        <v>5391.86</v>
      </c>
      <c r="C29" s="148"/>
      <c r="D29" s="148">
        <f t="shared" ref="D29:D40" si="3">D28+B29-C29</f>
        <v>70094.179999999993</v>
      </c>
      <c r="E29" s="149" t="s">
        <v>203</v>
      </c>
      <c r="F29" s="146">
        <v>31</v>
      </c>
      <c r="G29" s="150">
        <v>8.25</v>
      </c>
      <c r="H29" s="148">
        <f t="shared" ref="H29:H35" si="4">D29*F29*G29/100/360</f>
        <v>497.9607370833333</v>
      </c>
    </row>
    <row r="30" spans="1:8" s="58" customFormat="1" ht="15.75">
      <c r="A30" s="54" t="s">
        <v>192</v>
      </c>
      <c r="B30" s="147">
        <v>5496.09</v>
      </c>
      <c r="C30" s="148"/>
      <c r="D30" s="148">
        <f t="shared" si="3"/>
        <v>75590.26999999999</v>
      </c>
      <c r="E30" s="149" t="s">
        <v>204</v>
      </c>
      <c r="F30" s="146">
        <v>28</v>
      </c>
      <c r="G30" s="150">
        <v>8.25</v>
      </c>
      <c r="H30" s="148">
        <f t="shared" si="4"/>
        <v>485.03756583333325</v>
      </c>
    </row>
    <row r="31" spans="1:8" s="58" customFormat="1" ht="15.75">
      <c r="A31" s="54" t="s">
        <v>193</v>
      </c>
      <c r="B31" s="147">
        <v>5496.09</v>
      </c>
      <c r="C31" s="148"/>
      <c r="D31" s="148">
        <f t="shared" si="3"/>
        <v>81086.359999999986</v>
      </c>
      <c r="E31" s="149" t="s">
        <v>205</v>
      </c>
      <c r="F31" s="146">
        <v>31</v>
      </c>
      <c r="G31" s="150">
        <v>8.25</v>
      </c>
      <c r="H31" s="148">
        <f t="shared" si="4"/>
        <v>576.05101583333328</v>
      </c>
    </row>
    <row r="32" spans="1:8" s="58" customFormat="1" ht="15.75">
      <c r="A32" s="54" t="s">
        <v>194</v>
      </c>
      <c r="B32" s="147">
        <v>5496.09</v>
      </c>
      <c r="C32" s="148"/>
      <c r="D32" s="148">
        <f t="shared" si="3"/>
        <v>86582.449999999983</v>
      </c>
      <c r="E32" s="149" t="s">
        <v>206</v>
      </c>
      <c r="F32" s="156">
        <v>30</v>
      </c>
      <c r="G32" s="150">
        <v>8.25</v>
      </c>
      <c r="H32" s="148">
        <f t="shared" si="4"/>
        <v>595.25434374999998</v>
      </c>
    </row>
    <row r="33" spans="1:8" s="58" customFormat="1" ht="15.75">
      <c r="A33" s="54" t="s">
        <v>184</v>
      </c>
      <c r="B33" s="147">
        <v>5496.09</v>
      </c>
      <c r="C33" s="148"/>
      <c r="D33" s="148">
        <f t="shared" si="3"/>
        <v>92078.539999999979</v>
      </c>
      <c r="E33" s="152" t="s">
        <v>207</v>
      </c>
      <c r="F33" s="156">
        <v>31</v>
      </c>
      <c r="G33" s="150">
        <v>8.25</v>
      </c>
      <c r="H33" s="148">
        <f t="shared" si="4"/>
        <v>654.14129458333309</v>
      </c>
    </row>
    <row r="34" spans="1:8" s="58" customFormat="1" ht="15.75">
      <c r="A34" s="54" t="s">
        <v>185</v>
      </c>
      <c r="B34" s="147">
        <v>5496.09</v>
      </c>
      <c r="C34" s="148"/>
      <c r="D34" s="148">
        <f t="shared" si="3"/>
        <v>97574.629999999976</v>
      </c>
      <c r="E34" s="153" t="s">
        <v>208</v>
      </c>
      <c r="F34" s="157">
        <v>30</v>
      </c>
      <c r="G34" s="150">
        <v>8.25</v>
      </c>
      <c r="H34" s="148">
        <f t="shared" si="4"/>
        <v>670.82558124999991</v>
      </c>
    </row>
    <row r="35" spans="1:8" s="58" customFormat="1" ht="15.75">
      <c r="A35" s="54" t="s">
        <v>186</v>
      </c>
      <c r="B35" s="147">
        <v>5496.09</v>
      </c>
      <c r="C35" s="154"/>
      <c r="D35" s="148">
        <f t="shared" si="3"/>
        <v>103070.71999999997</v>
      </c>
      <c r="E35" s="153" t="s">
        <v>209</v>
      </c>
      <c r="F35" s="157">
        <v>31</v>
      </c>
      <c r="G35" s="150">
        <v>8.25</v>
      </c>
      <c r="H35" s="148">
        <f t="shared" si="4"/>
        <v>732.23157333333313</v>
      </c>
    </row>
    <row r="36" spans="1:8" s="58" customFormat="1" ht="15.75">
      <c r="A36" s="54" t="s">
        <v>187</v>
      </c>
      <c r="B36" s="147">
        <v>5496.09</v>
      </c>
      <c r="C36" s="154"/>
      <c r="D36" s="148">
        <f t="shared" si="3"/>
        <v>108566.80999999997</v>
      </c>
      <c r="E36" s="153" t="s">
        <v>210</v>
      </c>
      <c r="F36" s="157">
        <v>31</v>
      </c>
      <c r="G36" s="150">
        <v>8.25</v>
      </c>
      <c r="H36" s="148">
        <f>D36*F36*G36/100/360</f>
        <v>771.27671270833321</v>
      </c>
    </row>
    <row r="37" spans="1:8" s="58" customFormat="1" ht="15.75">
      <c r="A37" s="54" t="s">
        <v>188</v>
      </c>
      <c r="B37" s="147">
        <v>5496.09</v>
      </c>
      <c r="C37" s="154"/>
      <c r="D37" s="148">
        <f t="shared" si="3"/>
        <v>114062.89999999997</v>
      </c>
      <c r="E37" s="153" t="s">
        <v>213</v>
      </c>
      <c r="F37" s="157">
        <v>30</v>
      </c>
      <c r="G37" s="150">
        <v>8.25</v>
      </c>
      <c r="H37" s="148">
        <f>D37*F37*G37/100/360</f>
        <v>784.18243749999976</v>
      </c>
    </row>
    <row r="38" spans="1:8" s="58" customFormat="1" ht="15.75">
      <c r="A38" s="54" t="s">
        <v>189</v>
      </c>
      <c r="B38" s="147">
        <v>5496.09</v>
      </c>
      <c r="C38" s="154"/>
      <c r="D38" s="148">
        <f t="shared" si="3"/>
        <v>119558.98999999996</v>
      </c>
      <c r="E38" s="153" t="s">
        <v>247</v>
      </c>
      <c r="F38" s="157">
        <v>31</v>
      </c>
      <c r="G38" s="150">
        <v>8.25</v>
      </c>
      <c r="H38" s="148">
        <f t="shared" ref="H38:H40" si="5">D38*F38*G38/100/360</f>
        <v>849.36699145833313</v>
      </c>
    </row>
    <row r="39" spans="1:8" s="58" customFormat="1" ht="15.75">
      <c r="A39" s="54" t="s">
        <v>190</v>
      </c>
      <c r="B39" s="147">
        <v>5496.09</v>
      </c>
      <c r="C39" s="154"/>
      <c r="D39" s="148">
        <f t="shared" si="3"/>
        <v>125055.07999999996</v>
      </c>
      <c r="E39" s="153" t="s">
        <v>212</v>
      </c>
      <c r="F39" s="157">
        <v>30</v>
      </c>
      <c r="G39" s="150">
        <v>8.25</v>
      </c>
      <c r="H39" s="148">
        <f t="shared" si="5"/>
        <v>859.75367499999982</v>
      </c>
    </row>
    <row r="40" spans="1:8" s="58" customFormat="1" ht="15.75">
      <c r="A40" s="54" t="s">
        <v>214</v>
      </c>
      <c r="B40" s="147">
        <v>5496.09</v>
      </c>
      <c r="C40" s="154"/>
      <c r="D40" s="148">
        <f t="shared" si="3"/>
        <v>130551.16999999995</v>
      </c>
      <c r="E40" s="153" t="s">
        <v>211</v>
      </c>
      <c r="F40" s="157">
        <v>21</v>
      </c>
      <c r="G40" s="150">
        <v>8.25</v>
      </c>
      <c r="H40" s="148">
        <f t="shared" si="5"/>
        <v>628.27750562499978</v>
      </c>
    </row>
    <row r="41" spans="1:8" s="58" customFormat="1" ht="15.75">
      <c r="A41" s="137"/>
      <c r="B41" s="138"/>
      <c r="C41" s="120"/>
      <c r="D41" s="136"/>
      <c r="E41" s="142"/>
      <c r="F41" s="160">
        <f>SUM(F28:F40)</f>
        <v>365</v>
      </c>
      <c r="G41" s="142"/>
      <c r="H41" s="159">
        <f>SUM(H28:H40)</f>
        <v>8252.6355839583321</v>
      </c>
    </row>
    <row r="42" spans="1:8" s="58" customFormat="1" ht="15.75">
      <c r="A42" s="137"/>
      <c r="B42" s="138"/>
      <c r="C42" s="120"/>
      <c r="D42" s="136"/>
      <c r="E42" s="142"/>
      <c r="F42" s="142"/>
      <c r="G42" s="142"/>
      <c r="H42" s="155"/>
    </row>
    <row r="43" spans="1:8" s="58" customFormat="1" ht="63">
      <c r="A43" s="145">
        <v>2014</v>
      </c>
      <c r="B43" s="146" t="s">
        <v>121</v>
      </c>
      <c r="C43" s="146" t="s">
        <v>122</v>
      </c>
      <c r="D43" s="146" t="s">
        <v>117</v>
      </c>
      <c r="E43" s="146" t="s">
        <v>118</v>
      </c>
      <c r="F43" s="146" t="s">
        <v>119</v>
      </c>
      <c r="G43" s="146" t="s">
        <v>3</v>
      </c>
      <c r="H43" s="146" t="s">
        <v>154</v>
      </c>
    </row>
    <row r="44" spans="1:8" s="58" customFormat="1" ht="15.75">
      <c r="A44" s="54"/>
      <c r="B44" s="147"/>
      <c r="C44" s="148"/>
      <c r="D44" s="148">
        <f>D40</f>
        <v>130551.16999999995</v>
      </c>
      <c r="E44" s="153" t="s">
        <v>227</v>
      </c>
      <c r="F44" s="146">
        <v>10</v>
      </c>
      <c r="G44" s="150">
        <v>8.25</v>
      </c>
      <c r="H44" s="148">
        <f>D44*F44*G44/100/360</f>
        <v>299.17976458333322</v>
      </c>
    </row>
    <row r="45" spans="1:8" s="58" customFormat="1" ht="15.75">
      <c r="A45" s="54" t="s">
        <v>226</v>
      </c>
      <c r="B45" s="147">
        <v>5496.09</v>
      </c>
      <c r="C45" s="148"/>
      <c r="D45" s="148">
        <f t="shared" ref="D45:D56" si="6">D44+B45-C45</f>
        <v>136047.25999999995</v>
      </c>
      <c r="E45" s="149" t="s">
        <v>228</v>
      </c>
      <c r="F45" s="146">
        <v>31</v>
      </c>
      <c r="G45" s="150">
        <v>8.25</v>
      </c>
      <c r="H45" s="148">
        <f t="shared" ref="H45:H51" si="7">D45*F45*G45/100/360</f>
        <v>966.50240958333302</v>
      </c>
    </row>
    <row r="46" spans="1:8" s="58" customFormat="1" ht="15.75">
      <c r="A46" s="54" t="s">
        <v>215</v>
      </c>
      <c r="B46" s="147">
        <v>5886.18</v>
      </c>
      <c r="C46" s="148"/>
      <c r="D46" s="148">
        <f t="shared" si="6"/>
        <v>141933.43999999994</v>
      </c>
      <c r="E46" s="149" t="s">
        <v>229</v>
      </c>
      <c r="F46" s="146">
        <v>28</v>
      </c>
      <c r="G46" s="150">
        <v>8.25</v>
      </c>
      <c r="H46" s="148">
        <f t="shared" si="7"/>
        <v>910.73957333333283</v>
      </c>
    </row>
    <row r="47" spans="1:8" s="58" customFormat="1" ht="15.75">
      <c r="A47" s="54" t="s">
        <v>216</v>
      </c>
      <c r="B47" s="147">
        <v>5886.18</v>
      </c>
      <c r="C47" s="148"/>
      <c r="D47" s="148">
        <f t="shared" si="6"/>
        <v>147819.61999999994</v>
      </c>
      <c r="E47" s="149" t="s">
        <v>230</v>
      </c>
      <c r="F47" s="146">
        <v>31</v>
      </c>
      <c r="G47" s="150">
        <v>8.25</v>
      </c>
      <c r="H47" s="148">
        <f t="shared" si="7"/>
        <v>1050.1352170833329</v>
      </c>
    </row>
    <row r="48" spans="1:8" s="58" customFormat="1" ht="15.75">
      <c r="A48" s="54" t="s">
        <v>217</v>
      </c>
      <c r="B48" s="147">
        <v>5886.18</v>
      </c>
      <c r="C48" s="148"/>
      <c r="D48" s="148">
        <f t="shared" si="6"/>
        <v>153705.79999999993</v>
      </c>
      <c r="E48" s="149" t="s">
        <v>231</v>
      </c>
      <c r="F48" s="156">
        <v>30</v>
      </c>
      <c r="G48" s="150">
        <v>8.25</v>
      </c>
      <c r="H48" s="148">
        <f t="shared" si="7"/>
        <v>1056.7273749999997</v>
      </c>
    </row>
    <row r="49" spans="1:8" s="58" customFormat="1" ht="15.75">
      <c r="A49" s="54" t="s">
        <v>218</v>
      </c>
      <c r="B49" s="147">
        <v>5886.18</v>
      </c>
      <c r="C49" s="148"/>
      <c r="D49" s="148">
        <f t="shared" si="6"/>
        <v>159591.97999999992</v>
      </c>
      <c r="E49" s="152" t="s">
        <v>232</v>
      </c>
      <c r="F49" s="156">
        <v>31</v>
      </c>
      <c r="G49" s="150">
        <v>8.25</v>
      </c>
      <c r="H49" s="148">
        <f t="shared" si="7"/>
        <v>1133.7680245833328</v>
      </c>
    </row>
    <row r="50" spans="1:8" s="58" customFormat="1" ht="15.75">
      <c r="A50" s="54" t="s">
        <v>219</v>
      </c>
      <c r="B50" s="147">
        <v>5886.18</v>
      </c>
      <c r="C50" s="148"/>
      <c r="D50" s="148">
        <f t="shared" si="6"/>
        <v>165478.15999999992</v>
      </c>
      <c r="E50" s="153" t="s">
        <v>233</v>
      </c>
      <c r="F50" s="157">
        <v>30</v>
      </c>
      <c r="G50" s="150">
        <v>8.25</v>
      </c>
      <c r="H50" s="148">
        <f>D50*F50*G50/100/360</f>
        <v>1137.6623499999994</v>
      </c>
    </row>
    <row r="51" spans="1:8" s="58" customFormat="1" ht="15.75">
      <c r="A51" s="54" t="s">
        <v>220</v>
      </c>
      <c r="B51" s="147">
        <v>5886.18</v>
      </c>
      <c r="C51" s="154"/>
      <c r="D51" s="148">
        <f t="shared" si="6"/>
        <v>171364.33999999991</v>
      </c>
      <c r="E51" s="153" t="s">
        <v>234</v>
      </c>
      <c r="F51" s="157">
        <v>31</v>
      </c>
      <c r="G51" s="150">
        <v>8.25</v>
      </c>
      <c r="H51" s="148">
        <f t="shared" si="7"/>
        <v>1217.4008320833327</v>
      </c>
    </row>
    <row r="52" spans="1:8" s="58" customFormat="1" ht="15.75">
      <c r="A52" s="54" t="s">
        <v>221</v>
      </c>
      <c r="B52" s="147">
        <v>5886.18</v>
      </c>
      <c r="C52" s="154"/>
      <c r="D52" s="148">
        <f t="shared" si="6"/>
        <v>177250.5199999999</v>
      </c>
      <c r="E52" s="153" t="s">
        <v>235</v>
      </c>
      <c r="F52" s="157">
        <v>31</v>
      </c>
      <c r="G52" s="150">
        <v>8.25</v>
      </c>
      <c r="H52" s="148">
        <f>D52*F52*G52/100/360</f>
        <v>1259.2172358333328</v>
      </c>
    </row>
    <row r="53" spans="1:8" s="58" customFormat="1" ht="15.75">
      <c r="A53" s="54" t="s">
        <v>222</v>
      </c>
      <c r="B53" s="147">
        <v>5886.18</v>
      </c>
      <c r="C53" s="154"/>
      <c r="D53" s="148">
        <f t="shared" si="6"/>
        <v>183136.6999999999</v>
      </c>
      <c r="E53" s="153" t="s">
        <v>236</v>
      </c>
      <c r="F53" s="157">
        <v>30</v>
      </c>
      <c r="G53" s="150">
        <v>8.25</v>
      </c>
      <c r="H53" s="148">
        <f>D53*F53*G53/100/360</f>
        <v>1259.0648124999993</v>
      </c>
    </row>
    <row r="54" spans="1:8" s="58" customFormat="1" ht="15.75">
      <c r="A54" s="54" t="s">
        <v>223</v>
      </c>
      <c r="B54" s="147">
        <v>5886.18</v>
      </c>
      <c r="C54" s="154"/>
      <c r="D54" s="148">
        <f t="shared" si="6"/>
        <v>189022.87999999989</v>
      </c>
      <c r="E54" s="153" t="s">
        <v>246</v>
      </c>
      <c r="F54" s="157">
        <v>31</v>
      </c>
      <c r="G54" s="150">
        <v>8.25</v>
      </c>
      <c r="H54" s="148">
        <f t="shared" ref="H54:H56" si="8">D54*F54*G54/100/360</f>
        <v>1342.8500433333327</v>
      </c>
    </row>
    <row r="55" spans="1:8" s="58" customFormat="1" ht="15.75">
      <c r="A55" s="54" t="s">
        <v>224</v>
      </c>
      <c r="B55" s="147">
        <v>5886.18</v>
      </c>
      <c r="C55" s="154"/>
      <c r="D55" s="148">
        <f t="shared" si="6"/>
        <v>194909.05999999988</v>
      </c>
      <c r="E55" s="153" t="s">
        <v>237</v>
      </c>
      <c r="F55" s="157">
        <v>30</v>
      </c>
      <c r="G55" s="150">
        <v>8.25</v>
      </c>
      <c r="H55" s="148">
        <f t="shared" si="8"/>
        <v>1339.999787499999</v>
      </c>
    </row>
    <row r="56" spans="1:8" s="58" customFormat="1" ht="15.75">
      <c r="A56" s="54" t="s">
        <v>225</v>
      </c>
      <c r="B56" s="147">
        <v>5886.18</v>
      </c>
      <c r="C56" s="154"/>
      <c r="D56" s="148">
        <f t="shared" si="6"/>
        <v>200795.23999999987</v>
      </c>
      <c r="E56" s="153" t="s">
        <v>238</v>
      </c>
      <c r="F56" s="157">
        <v>21</v>
      </c>
      <c r="G56" s="150">
        <v>8.25</v>
      </c>
      <c r="H56" s="148">
        <f t="shared" si="8"/>
        <v>966.32709249999925</v>
      </c>
    </row>
    <row r="57" spans="1:8" s="58" customFormat="1" ht="15.75">
      <c r="A57" s="137"/>
      <c r="B57" s="138"/>
      <c r="C57" s="120"/>
      <c r="D57" s="136"/>
      <c r="E57" s="142"/>
      <c r="F57" s="160">
        <f>SUM(F44:F56)</f>
        <v>365</v>
      </c>
      <c r="G57" s="142"/>
      <c r="H57" s="159">
        <f>SUM(H44:H56)</f>
        <v>13939.574517916659</v>
      </c>
    </row>
    <row r="58" spans="1:8" s="58" customFormat="1" ht="15.75">
      <c r="A58" s="137"/>
      <c r="B58" s="138"/>
      <c r="C58" s="120"/>
      <c r="D58" s="136"/>
      <c r="E58" s="142"/>
      <c r="F58" s="142"/>
      <c r="G58" s="142"/>
      <c r="H58" s="155"/>
    </row>
  </sheetData>
  <mergeCells count="2">
    <mergeCell ref="A1:H1"/>
    <mergeCell ref="A2:H2"/>
  </mergeCells>
  <pageMargins left="0" right="0" top="0" bottom="0" header="0" footer="0"/>
  <pageSetup paperSize="9" scale="74" orientation="portrait" r:id="rId1"/>
  <rowBreaks count="1" manualBreakCount="1">
    <brk id="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H93"/>
  <sheetViews>
    <sheetView view="pageBreakPreview" topLeftCell="A7" zoomScaleNormal="100" zoomScaleSheetLayoutView="100" workbookViewId="0">
      <selection activeCell="A2" sqref="A2:H2"/>
    </sheetView>
  </sheetViews>
  <sheetFormatPr defaultRowHeight="15"/>
  <cols>
    <col min="1" max="1" width="21.5703125" customWidth="1"/>
    <col min="2" max="2" width="13.28515625" customWidth="1"/>
    <col min="3" max="3" width="13.5703125" customWidth="1"/>
    <col min="4" max="4" width="14.140625" customWidth="1"/>
    <col min="5" max="5" width="21.5703125" style="144" customWidth="1"/>
    <col min="6" max="6" width="11.85546875" customWidth="1"/>
    <col min="7" max="7" width="11.140625" customWidth="1"/>
    <col min="8" max="8" width="18.7109375" customWidth="1"/>
  </cols>
  <sheetData>
    <row r="1" spans="1:8" ht="15" customHeight="1" thickBot="1">
      <c r="A1" s="170"/>
      <c r="B1" s="170"/>
      <c r="C1" s="170"/>
      <c r="D1" s="170"/>
      <c r="E1" s="170"/>
      <c r="F1" s="170"/>
      <c r="G1" s="170"/>
      <c r="H1" s="170"/>
    </row>
    <row r="2" spans="1:8" ht="15" customHeight="1">
      <c r="A2" s="171" t="s">
        <v>264</v>
      </c>
      <c r="B2" s="176"/>
      <c r="C2" s="176"/>
      <c r="D2" s="176"/>
      <c r="E2" s="176"/>
      <c r="F2" s="176"/>
      <c r="G2" s="176"/>
      <c r="H2" s="176"/>
    </row>
    <row r="3" spans="1:8" ht="15.75" customHeight="1">
      <c r="A3" s="146" t="s">
        <v>118</v>
      </c>
      <c r="B3" s="146" t="s">
        <v>239</v>
      </c>
      <c r="C3" s="16"/>
      <c r="D3" s="16"/>
      <c r="E3" s="143"/>
      <c r="F3" s="71"/>
      <c r="G3" s="16"/>
      <c r="H3" s="16"/>
    </row>
    <row r="4" spans="1:8" ht="15.75" customHeight="1">
      <c r="A4" s="149" t="s">
        <v>240</v>
      </c>
      <c r="B4" s="148">
        <f>H24</f>
        <v>955.62515125000027</v>
      </c>
      <c r="C4" s="16"/>
      <c r="D4" s="16"/>
      <c r="E4" s="143"/>
      <c r="F4" s="71"/>
      <c r="G4" s="16"/>
      <c r="H4" s="16"/>
    </row>
    <row r="5" spans="1:8" ht="15.75" customHeight="1">
      <c r="A5" s="149" t="s">
        <v>241</v>
      </c>
      <c r="B5" s="148">
        <f>H43</f>
        <v>2431.5877084722233</v>
      </c>
      <c r="C5" s="16"/>
      <c r="D5" s="16"/>
      <c r="E5" s="143"/>
      <c r="F5" s="71"/>
      <c r="G5" s="16"/>
      <c r="H5" s="16"/>
    </row>
    <row r="6" spans="1:8" ht="15.75" customHeight="1">
      <c r="A6" s="149" t="s">
        <v>242</v>
      </c>
      <c r="B6" s="148">
        <f>H60</f>
        <v>3755.537711944447</v>
      </c>
      <c r="C6" s="16"/>
      <c r="D6" s="16"/>
      <c r="E6" s="143"/>
      <c r="F6" s="71"/>
      <c r="G6" s="16"/>
      <c r="H6" s="16"/>
    </row>
    <row r="7" spans="1:8" ht="15.75" customHeight="1">
      <c r="A7" s="149" t="s">
        <v>243</v>
      </c>
      <c r="B7" s="148">
        <f>H76</f>
        <v>5176.0911697916708</v>
      </c>
      <c r="C7" s="16"/>
      <c r="D7" s="16"/>
      <c r="E7" s="143"/>
      <c r="F7" s="71"/>
      <c r="G7" s="16"/>
      <c r="H7" s="16"/>
    </row>
    <row r="8" spans="1:8" ht="15.75" customHeight="1">
      <c r="A8" s="149" t="s">
        <v>244</v>
      </c>
      <c r="B8" s="148">
        <f>H92</f>
        <v>6623.8344035416667</v>
      </c>
      <c r="C8" s="16"/>
      <c r="D8" s="16"/>
      <c r="E8" s="143"/>
      <c r="F8" s="71"/>
      <c r="G8" s="16"/>
      <c r="H8" s="16"/>
    </row>
    <row r="9" spans="1:8" ht="15.75" customHeight="1">
      <c r="A9" s="161" t="s">
        <v>245</v>
      </c>
      <c r="B9" s="162">
        <f>SUM(B4:B8)</f>
        <v>18942.676145000009</v>
      </c>
      <c r="C9" s="16"/>
      <c r="D9" s="16"/>
      <c r="E9" s="143"/>
      <c r="F9" s="71"/>
      <c r="G9" s="16"/>
      <c r="H9" s="16"/>
    </row>
    <row r="10" spans="1:8" ht="15.75" customHeight="1">
      <c r="A10" s="16"/>
      <c r="B10" s="16"/>
      <c r="C10" s="16"/>
      <c r="D10" s="16"/>
      <c r="E10" s="143"/>
      <c r="F10" s="71"/>
      <c r="G10" s="16"/>
      <c r="H10" s="16"/>
    </row>
    <row r="11" spans="1:8" ht="63">
      <c r="A11" s="145">
        <v>2010</v>
      </c>
      <c r="B11" s="146" t="s">
        <v>121</v>
      </c>
      <c r="C11" s="146" t="s">
        <v>122</v>
      </c>
      <c r="D11" s="146" t="s">
        <v>117</v>
      </c>
      <c r="E11" s="146" t="s">
        <v>118</v>
      </c>
      <c r="F11" s="146" t="s">
        <v>119</v>
      </c>
      <c r="G11" s="146" t="s">
        <v>3</v>
      </c>
      <c r="H11" s="146" t="s">
        <v>154</v>
      </c>
    </row>
    <row r="12" spans="1:8" s="58" customFormat="1" ht="15.75">
      <c r="A12" s="54" t="s">
        <v>6</v>
      </c>
      <c r="B12" s="147">
        <v>1750.63</v>
      </c>
      <c r="C12" s="148"/>
      <c r="D12" s="148">
        <f>B12-C12</f>
        <v>1750.63</v>
      </c>
      <c r="E12" s="149" t="s">
        <v>248</v>
      </c>
      <c r="F12" s="156">
        <v>31</v>
      </c>
      <c r="G12" s="150">
        <v>8.25</v>
      </c>
      <c r="H12" s="148">
        <f>D12*F12*G12/100/360</f>
        <v>12.436767291666667</v>
      </c>
    </row>
    <row r="13" spans="1:8" s="58" customFormat="1" ht="15.75">
      <c r="A13" s="54" t="s">
        <v>12</v>
      </c>
      <c r="B13" s="147">
        <v>1750.63</v>
      </c>
      <c r="C13" s="148"/>
      <c r="D13" s="148">
        <f t="shared" ref="D13:D19" si="0">D12+B13-C13</f>
        <v>3501.26</v>
      </c>
      <c r="E13" s="149" t="s">
        <v>249</v>
      </c>
      <c r="F13" s="156">
        <v>28</v>
      </c>
      <c r="G13" s="150">
        <v>8.25</v>
      </c>
      <c r="H13" s="148">
        <f t="shared" ref="H13:H23" si="1">D13*F13*G13/100/360</f>
        <v>22.46641833333333</v>
      </c>
    </row>
    <row r="14" spans="1:8" s="58" customFormat="1" ht="15.75">
      <c r="A14" s="54" t="s">
        <v>13</v>
      </c>
      <c r="B14" s="147">
        <v>1750.63</v>
      </c>
      <c r="C14" s="148"/>
      <c r="D14" s="148">
        <f t="shared" si="0"/>
        <v>5251.89</v>
      </c>
      <c r="E14" s="149" t="s">
        <v>250</v>
      </c>
      <c r="F14" s="156">
        <v>31</v>
      </c>
      <c r="G14" s="150">
        <v>8.25</v>
      </c>
      <c r="H14" s="148">
        <f t="shared" si="1"/>
        <v>37.310301875</v>
      </c>
    </row>
    <row r="15" spans="1:8" s="58" customFormat="1" ht="15.75">
      <c r="A15" s="54" t="s">
        <v>15</v>
      </c>
      <c r="B15" s="147">
        <v>1750.63</v>
      </c>
      <c r="C15" s="148"/>
      <c r="D15" s="148">
        <f t="shared" si="0"/>
        <v>7002.52</v>
      </c>
      <c r="E15" s="152" t="s">
        <v>252</v>
      </c>
      <c r="F15" s="156">
        <v>30</v>
      </c>
      <c r="G15" s="150">
        <v>8.25</v>
      </c>
      <c r="H15" s="148">
        <f t="shared" si="1"/>
        <v>48.142325</v>
      </c>
    </row>
    <row r="16" spans="1:8" s="58" customFormat="1" ht="15.75">
      <c r="A16" s="54" t="s">
        <v>17</v>
      </c>
      <c r="B16" s="147">
        <v>1750.63</v>
      </c>
      <c r="C16" s="148"/>
      <c r="D16" s="148">
        <f t="shared" si="0"/>
        <v>8753.1500000000015</v>
      </c>
      <c r="E16" s="152" t="s">
        <v>251</v>
      </c>
      <c r="F16" s="156">
        <v>31</v>
      </c>
      <c r="G16" s="150">
        <v>8.25</v>
      </c>
      <c r="H16" s="148">
        <f t="shared" si="1"/>
        <v>62.183836458333339</v>
      </c>
    </row>
    <row r="17" spans="1:8" s="58" customFormat="1" ht="15.75">
      <c r="A17" s="54" t="s">
        <v>19</v>
      </c>
      <c r="B17" s="147">
        <v>1750.63</v>
      </c>
      <c r="C17" s="148"/>
      <c r="D17" s="148">
        <f t="shared" si="0"/>
        <v>10503.780000000002</v>
      </c>
      <c r="E17" s="153" t="s">
        <v>253</v>
      </c>
      <c r="F17" s="157">
        <v>30</v>
      </c>
      <c r="G17" s="150">
        <v>8.25</v>
      </c>
      <c r="H17" s="148">
        <f t="shared" si="1"/>
        <v>72.213487500000028</v>
      </c>
    </row>
    <row r="18" spans="1:8" s="58" customFormat="1" ht="15.75">
      <c r="A18" s="54" t="s">
        <v>21</v>
      </c>
      <c r="B18" s="147">
        <v>1750.63</v>
      </c>
      <c r="C18" s="154"/>
      <c r="D18" s="148">
        <f t="shared" si="0"/>
        <v>12254.410000000003</v>
      </c>
      <c r="E18" s="153" t="s">
        <v>125</v>
      </c>
      <c r="F18" s="157">
        <v>31</v>
      </c>
      <c r="G18" s="150">
        <v>8.25</v>
      </c>
      <c r="H18" s="148">
        <f t="shared" si="1"/>
        <v>87.057371041666684</v>
      </c>
    </row>
    <row r="19" spans="1:8" s="58" customFormat="1" ht="15.75">
      <c r="A19" s="54" t="s">
        <v>23</v>
      </c>
      <c r="B19" s="147">
        <v>1750.63</v>
      </c>
      <c r="C19" s="154"/>
      <c r="D19" s="148">
        <f t="shared" si="0"/>
        <v>14005.040000000005</v>
      </c>
      <c r="E19" s="153" t="s">
        <v>126</v>
      </c>
      <c r="F19" s="157">
        <v>31</v>
      </c>
      <c r="G19" s="150">
        <v>8.25</v>
      </c>
      <c r="H19" s="148">
        <f t="shared" si="1"/>
        <v>99.494138333333368</v>
      </c>
    </row>
    <row r="20" spans="1:8" s="58" customFormat="1" ht="15.75">
      <c r="A20" s="54" t="s">
        <v>25</v>
      </c>
      <c r="B20" s="147">
        <v>1750.63</v>
      </c>
      <c r="C20" s="154"/>
      <c r="D20" s="148">
        <f t="shared" ref="D20" si="2">D19+B20-C20</f>
        <v>15755.670000000006</v>
      </c>
      <c r="E20" s="153" t="s">
        <v>127</v>
      </c>
      <c r="F20" s="157">
        <v>30</v>
      </c>
      <c r="G20" s="150">
        <v>8.25</v>
      </c>
      <c r="H20" s="148">
        <f t="shared" si="1"/>
        <v>108.32023125000002</v>
      </c>
    </row>
    <row r="21" spans="1:8" s="58" customFormat="1" ht="15.75">
      <c r="A21" s="54" t="s">
        <v>27</v>
      </c>
      <c r="B21" s="147">
        <v>1750.63</v>
      </c>
      <c r="C21" s="154"/>
      <c r="D21" s="148">
        <f>D20+B21-C21</f>
        <v>17506.300000000007</v>
      </c>
      <c r="E21" s="153" t="s">
        <v>128</v>
      </c>
      <c r="F21" s="157">
        <v>31</v>
      </c>
      <c r="G21" s="150">
        <v>8.25</v>
      </c>
      <c r="H21" s="148">
        <f t="shared" si="1"/>
        <v>124.36767291666671</v>
      </c>
    </row>
    <row r="22" spans="1:8" s="58" customFormat="1" ht="15.75">
      <c r="A22" s="54" t="s">
        <v>29</v>
      </c>
      <c r="B22" s="147">
        <v>1750.63</v>
      </c>
      <c r="C22" s="154"/>
      <c r="D22" s="148">
        <f>D21+B22-C22</f>
        <v>19256.930000000008</v>
      </c>
      <c r="E22" s="153" t="s">
        <v>129</v>
      </c>
      <c r="F22" s="157">
        <v>30</v>
      </c>
      <c r="G22" s="150">
        <v>8.25</v>
      </c>
      <c r="H22" s="148">
        <f t="shared" si="1"/>
        <v>132.39139375000005</v>
      </c>
    </row>
    <row r="23" spans="1:8" s="58" customFormat="1" ht="15.75">
      <c r="A23" s="54" t="s">
        <v>31</v>
      </c>
      <c r="B23" s="147">
        <v>1750.63</v>
      </c>
      <c r="C23" s="154"/>
      <c r="D23" s="148">
        <f>D22+B23-C23</f>
        <v>21007.560000000009</v>
      </c>
      <c r="E23" s="153" t="s">
        <v>139</v>
      </c>
      <c r="F23" s="157">
        <v>31</v>
      </c>
      <c r="G23" s="150">
        <v>8.25</v>
      </c>
      <c r="H23" s="148">
        <f t="shared" si="1"/>
        <v>149.24120750000003</v>
      </c>
    </row>
    <row r="24" spans="1:8" s="58" customFormat="1" ht="15.75">
      <c r="A24" s="137"/>
      <c r="B24" s="138"/>
      <c r="C24" s="120"/>
      <c r="D24" s="136"/>
      <c r="E24" s="142"/>
      <c r="F24" s="160">
        <f>SUM(F1:F23)</f>
        <v>365</v>
      </c>
      <c r="G24" s="142"/>
      <c r="H24" s="159">
        <f>SUM(H12:H23)</f>
        <v>955.62515125000027</v>
      </c>
    </row>
    <row r="25" spans="1:8" s="58" customFormat="1" ht="15.75">
      <c r="A25" s="137"/>
      <c r="B25" s="138"/>
      <c r="C25" s="120"/>
      <c r="D25" s="136"/>
      <c r="E25" s="142"/>
      <c r="F25" s="158"/>
      <c r="G25" s="142"/>
      <c r="H25" s="155"/>
    </row>
    <row r="26" spans="1:8" s="58" customFormat="1" ht="63">
      <c r="A26" s="145">
        <v>2011</v>
      </c>
      <c r="B26" s="146" t="s">
        <v>121</v>
      </c>
      <c r="C26" s="146" t="s">
        <v>122</v>
      </c>
      <c r="D26" s="146" t="s">
        <v>117</v>
      </c>
      <c r="E26" s="146" t="s">
        <v>118</v>
      </c>
      <c r="F26" s="146" t="s">
        <v>119</v>
      </c>
      <c r="G26" s="146" t="s">
        <v>3</v>
      </c>
      <c r="H26" s="146" t="s">
        <v>154</v>
      </c>
    </row>
    <row r="27" spans="1:8" s="58" customFormat="1" ht="15.75">
      <c r="A27" s="54" t="s">
        <v>6</v>
      </c>
      <c r="B27" s="146">
        <v>1943.58</v>
      </c>
      <c r="C27" s="146">
        <v>3501.26</v>
      </c>
      <c r="D27" s="148">
        <f>D23+B27-C27</f>
        <v>19449.880000000005</v>
      </c>
      <c r="E27" s="153" t="s">
        <v>254</v>
      </c>
      <c r="F27" s="156">
        <v>31</v>
      </c>
      <c r="G27" s="150">
        <v>7.75</v>
      </c>
      <c r="H27" s="148">
        <f t="shared" ref="H27:H37" si="3">D27*F27*G27/100/360</f>
        <v>129.8009352777778</v>
      </c>
    </row>
    <row r="28" spans="1:8" s="58" customFormat="1" ht="15.75">
      <c r="A28" s="54" t="s">
        <v>12</v>
      </c>
      <c r="B28" s="146">
        <v>1943.58</v>
      </c>
      <c r="C28" s="146"/>
      <c r="D28" s="148">
        <f>D27+B28-C28</f>
        <v>21393.460000000006</v>
      </c>
      <c r="E28" s="149"/>
      <c r="F28" s="156">
        <v>28</v>
      </c>
      <c r="G28" s="150">
        <v>7.75</v>
      </c>
      <c r="H28" s="148">
        <f t="shared" si="3"/>
        <v>128.95502277777783</v>
      </c>
    </row>
    <row r="29" spans="1:8" s="58" customFormat="1" ht="15.75">
      <c r="A29" s="54" t="s">
        <v>13</v>
      </c>
      <c r="B29" s="146">
        <v>1943.58</v>
      </c>
      <c r="C29" s="146"/>
      <c r="D29" s="148">
        <f t="shared" ref="D29:D42" si="4">D28+B29-C29</f>
        <v>23337.040000000008</v>
      </c>
      <c r="E29" s="149"/>
      <c r="F29" s="156">
        <v>31</v>
      </c>
      <c r="G29" s="150">
        <v>7.75</v>
      </c>
      <c r="H29" s="148">
        <f t="shared" si="3"/>
        <v>155.74232944444447</v>
      </c>
    </row>
    <row r="30" spans="1:8" s="58" customFormat="1" ht="15.75">
      <c r="A30" s="54" t="s">
        <v>15</v>
      </c>
      <c r="B30" s="146">
        <v>1943.58</v>
      </c>
      <c r="C30" s="146"/>
      <c r="D30" s="148">
        <f t="shared" si="4"/>
        <v>25280.62000000001</v>
      </c>
      <c r="E30" s="146"/>
      <c r="F30" s="156">
        <v>30</v>
      </c>
      <c r="G30" s="150">
        <v>8</v>
      </c>
      <c r="H30" s="148">
        <f t="shared" si="3"/>
        <v>168.53746666666675</v>
      </c>
    </row>
    <row r="31" spans="1:8" s="58" customFormat="1" ht="15.75">
      <c r="A31" s="54" t="s">
        <v>17</v>
      </c>
      <c r="B31" s="146">
        <v>1943.58</v>
      </c>
      <c r="C31" s="146"/>
      <c r="D31" s="148">
        <f t="shared" si="4"/>
        <v>27224.200000000012</v>
      </c>
      <c r="E31" s="149"/>
      <c r="F31" s="156">
        <v>31</v>
      </c>
      <c r="G31" s="150">
        <v>8</v>
      </c>
      <c r="H31" s="148">
        <f t="shared" si="3"/>
        <v>187.54448888888899</v>
      </c>
    </row>
    <row r="32" spans="1:8" s="58" customFormat="1" ht="15.75">
      <c r="A32" s="54" t="s">
        <v>19</v>
      </c>
      <c r="B32" s="146">
        <v>1943.58</v>
      </c>
      <c r="C32" s="148"/>
      <c r="D32" s="148">
        <f t="shared" si="4"/>
        <v>29167.780000000013</v>
      </c>
      <c r="E32" s="149"/>
      <c r="F32" s="157">
        <v>30</v>
      </c>
      <c r="G32" s="150">
        <v>8</v>
      </c>
      <c r="H32" s="148">
        <f t="shared" si="3"/>
        <v>194.45186666666677</v>
      </c>
    </row>
    <row r="33" spans="1:8" s="58" customFormat="1" ht="15.75">
      <c r="A33" s="54" t="s">
        <v>21</v>
      </c>
      <c r="B33" s="146">
        <v>1943.58</v>
      </c>
      <c r="C33" s="148"/>
      <c r="D33" s="148">
        <f t="shared" si="4"/>
        <v>31111.360000000015</v>
      </c>
      <c r="E33" s="149"/>
      <c r="F33" s="157">
        <v>31</v>
      </c>
      <c r="G33" s="150">
        <v>8.25</v>
      </c>
      <c r="H33" s="148">
        <f t="shared" si="3"/>
        <v>221.02028666666678</v>
      </c>
    </row>
    <row r="34" spans="1:8" s="58" customFormat="1" ht="15.75">
      <c r="A34" s="54" t="s">
        <v>23</v>
      </c>
      <c r="B34" s="146">
        <v>1943.58</v>
      </c>
      <c r="C34" s="148"/>
      <c r="D34" s="148">
        <f t="shared" si="4"/>
        <v>33054.940000000017</v>
      </c>
      <c r="E34" s="152"/>
      <c r="F34" s="157">
        <v>31</v>
      </c>
      <c r="G34" s="150">
        <v>8.25</v>
      </c>
      <c r="H34" s="148">
        <f t="shared" si="3"/>
        <v>234.82780291666677</v>
      </c>
    </row>
    <row r="35" spans="1:8" s="58" customFormat="1" ht="15.75">
      <c r="A35" s="54" t="s">
        <v>25</v>
      </c>
      <c r="B35" s="146">
        <v>1943.58</v>
      </c>
      <c r="C35" s="148"/>
      <c r="D35" s="148">
        <f t="shared" si="4"/>
        <v>34998.520000000019</v>
      </c>
      <c r="E35" s="153"/>
      <c r="F35" s="157">
        <v>30</v>
      </c>
      <c r="G35" s="150">
        <v>8.25</v>
      </c>
      <c r="H35" s="148">
        <f t="shared" si="3"/>
        <v>240.61482500000011</v>
      </c>
    </row>
    <row r="36" spans="1:8" s="58" customFormat="1" ht="15.75">
      <c r="A36" s="54" t="s">
        <v>27</v>
      </c>
      <c r="B36" s="146">
        <v>1943.58</v>
      </c>
      <c r="C36" s="154"/>
      <c r="D36" s="148">
        <f t="shared" si="4"/>
        <v>36942.10000000002</v>
      </c>
      <c r="E36" s="153"/>
      <c r="F36" s="157">
        <v>31</v>
      </c>
      <c r="G36" s="150">
        <v>8.25</v>
      </c>
      <c r="H36" s="148">
        <f>D36*F36*G36/100/360</f>
        <v>262.44283541666681</v>
      </c>
    </row>
    <row r="37" spans="1:8" s="58" customFormat="1" ht="15.75">
      <c r="A37" s="54" t="s">
        <v>29</v>
      </c>
      <c r="B37" s="146">
        <v>1943.58</v>
      </c>
      <c r="C37" s="154"/>
      <c r="D37" s="148">
        <f t="shared" si="4"/>
        <v>38885.680000000022</v>
      </c>
      <c r="E37" s="153"/>
      <c r="F37" s="157">
        <v>30</v>
      </c>
      <c r="G37" s="150">
        <v>8.25</v>
      </c>
      <c r="H37" s="148">
        <f t="shared" si="3"/>
        <v>267.33905000000016</v>
      </c>
    </row>
    <row r="38" spans="1:8" s="58" customFormat="1" ht="15.75">
      <c r="A38" s="54" t="s">
        <v>31</v>
      </c>
      <c r="B38" s="146">
        <v>1943.58</v>
      </c>
      <c r="C38" s="163">
        <v>7002.52</v>
      </c>
      <c r="D38" s="148">
        <f>D37+B38-C38</f>
        <v>33826.74000000002</v>
      </c>
      <c r="E38" s="153"/>
      <c r="F38" s="157">
        <v>31</v>
      </c>
      <c r="G38" s="150">
        <v>8.25</v>
      </c>
      <c r="H38" s="148">
        <f>D38*F38*G38/100/360</f>
        <v>240.31079875000012</v>
      </c>
    </row>
    <row r="39" spans="1:8" s="58" customFormat="1" ht="15.75" hidden="1">
      <c r="A39" s="54"/>
      <c r="B39" s="147"/>
      <c r="C39" s="154"/>
      <c r="D39" s="148">
        <f t="shared" si="4"/>
        <v>33826.74000000002</v>
      </c>
      <c r="E39" s="153"/>
      <c r="F39" s="157"/>
      <c r="G39" s="150"/>
      <c r="H39" s="148"/>
    </row>
    <row r="40" spans="1:8" s="58" customFormat="1" ht="15.75" hidden="1">
      <c r="A40" s="54"/>
      <c r="B40" s="147"/>
      <c r="C40" s="154"/>
      <c r="D40" s="148">
        <f t="shared" si="4"/>
        <v>33826.74000000002</v>
      </c>
      <c r="E40" s="153"/>
      <c r="F40" s="157"/>
      <c r="G40" s="150"/>
      <c r="H40" s="148"/>
    </row>
    <row r="41" spans="1:8" s="58" customFormat="1" ht="15.75" hidden="1">
      <c r="A41" s="54"/>
      <c r="B41" s="147"/>
      <c r="C41" s="154"/>
      <c r="D41" s="148">
        <f t="shared" si="4"/>
        <v>33826.74000000002</v>
      </c>
      <c r="E41" s="153"/>
      <c r="F41" s="157"/>
      <c r="G41" s="150"/>
      <c r="H41" s="148"/>
    </row>
    <row r="42" spans="1:8" s="58" customFormat="1" ht="15.75" hidden="1">
      <c r="A42" s="54"/>
      <c r="B42" s="147"/>
      <c r="C42" s="154"/>
      <c r="D42" s="148">
        <f t="shared" si="4"/>
        <v>33826.74000000002</v>
      </c>
      <c r="E42" s="153"/>
      <c r="F42" s="157"/>
      <c r="G42" s="150"/>
      <c r="H42" s="148"/>
    </row>
    <row r="43" spans="1:8" s="58" customFormat="1" ht="15.75">
      <c r="A43" s="137"/>
      <c r="B43" s="138"/>
      <c r="C43" s="120"/>
      <c r="D43" s="136"/>
      <c r="E43" s="142"/>
      <c r="F43" s="160">
        <f>SUM(F27:F42)</f>
        <v>365</v>
      </c>
      <c r="G43" s="142"/>
      <c r="H43" s="159">
        <f>SUM(H27:H42)</f>
        <v>2431.5877084722233</v>
      </c>
    </row>
    <row r="44" spans="1:8" s="58" customFormat="1" ht="15.75">
      <c r="A44" s="137"/>
      <c r="B44" s="138"/>
      <c r="C44" s="120"/>
      <c r="D44" s="136"/>
      <c r="E44" s="142"/>
      <c r="F44" s="142"/>
      <c r="G44" s="142"/>
      <c r="H44" s="155"/>
    </row>
    <row r="45" spans="1:8" s="58" customFormat="1" ht="63">
      <c r="A45" s="145">
        <v>2012</v>
      </c>
      <c r="B45" s="146" t="s">
        <v>121</v>
      </c>
      <c r="C45" s="146" t="s">
        <v>122</v>
      </c>
      <c r="D45" s="146" t="s">
        <v>117</v>
      </c>
      <c r="E45" s="146" t="s">
        <v>118</v>
      </c>
      <c r="F45" s="146" t="s">
        <v>119</v>
      </c>
      <c r="G45" s="146" t="s">
        <v>3</v>
      </c>
      <c r="H45" s="146" t="s">
        <v>154</v>
      </c>
    </row>
    <row r="46" spans="1:8" s="58" customFormat="1" ht="15.75">
      <c r="A46" s="54"/>
      <c r="B46" s="147"/>
      <c r="C46" s="148"/>
      <c r="D46" s="148">
        <f>D42</f>
        <v>33826.74000000002</v>
      </c>
      <c r="E46" s="153"/>
      <c r="F46" s="156"/>
      <c r="G46" s="150"/>
      <c r="H46" s="148"/>
    </row>
    <row r="47" spans="1:8" s="58" customFormat="1" ht="15.75">
      <c r="A47" s="54" t="s">
        <v>6</v>
      </c>
      <c r="B47" s="146">
        <v>1943.58</v>
      </c>
      <c r="C47" s="148"/>
      <c r="D47" s="148">
        <f>D46+B47-C47</f>
        <v>35770.320000000022</v>
      </c>
      <c r="E47" s="149" t="s">
        <v>255</v>
      </c>
      <c r="F47" s="156">
        <v>31</v>
      </c>
      <c r="G47" s="150">
        <v>8</v>
      </c>
      <c r="H47" s="148">
        <f t="shared" ref="H47:H53" si="5">D47*F47*G47/100/360</f>
        <v>246.41776000000016</v>
      </c>
    </row>
    <row r="48" spans="1:8" s="58" customFormat="1" ht="15.75">
      <c r="A48" s="54" t="s">
        <v>12</v>
      </c>
      <c r="B48" s="146">
        <v>1943.58</v>
      </c>
      <c r="C48" s="148"/>
      <c r="D48" s="148">
        <f t="shared" ref="D48:D57" si="6">D47+B48-C48</f>
        <v>37713.900000000023</v>
      </c>
      <c r="E48" s="149"/>
      <c r="F48" s="156">
        <v>29</v>
      </c>
      <c r="G48" s="150">
        <v>8</v>
      </c>
      <c r="H48" s="148">
        <f t="shared" si="5"/>
        <v>243.04513333333347</v>
      </c>
    </row>
    <row r="49" spans="1:8" s="58" customFormat="1" ht="15.75">
      <c r="A49" s="54" t="s">
        <v>13</v>
      </c>
      <c r="B49" s="146">
        <v>1943.58</v>
      </c>
      <c r="C49" s="148"/>
      <c r="D49" s="148">
        <f t="shared" si="6"/>
        <v>39657.480000000025</v>
      </c>
      <c r="E49" s="149"/>
      <c r="F49" s="156">
        <v>31</v>
      </c>
      <c r="G49" s="150">
        <v>8</v>
      </c>
      <c r="H49" s="148">
        <f t="shared" si="5"/>
        <v>273.19597333333354</v>
      </c>
    </row>
    <row r="50" spans="1:8" s="58" customFormat="1" ht="15.75">
      <c r="A50" s="54" t="s">
        <v>15</v>
      </c>
      <c r="B50" s="146">
        <v>1943.58</v>
      </c>
      <c r="C50" s="148"/>
      <c r="D50" s="148">
        <f t="shared" si="6"/>
        <v>41601.060000000027</v>
      </c>
      <c r="E50" s="149"/>
      <c r="F50" s="156">
        <v>30</v>
      </c>
      <c r="G50" s="150">
        <v>8</v>
      </c>
      <c r="H50" s="148">
        <f t="shared" si="5"/>
        <v>277.34040000000016</v>
      </c>
    </row>
    <row r="51" spans="1:8" s="58" customFormat="1" ht="15.75">
      <c r="A51" s="54" t="s">
        <v>17</v>
      </c>
      <c r="B51" s="146">
        <v>1943.58</v>
      </c>
      <c r="C51" s="148"/>
      <c r="D51" s="148">
        <f t="shared" si="6"/>
        <v>43544.640000000029</v>
      </c>
      <c r="E51" s="152"/>
      <c r="F51" s="156">
        <v>31</v>
      </c>
      <c r="G51" s="150">
        <v>8</v>
      </c>
      <c r="H51" s="148">
        <f t="shared" si="5"/>
        <v>299.97418666666687</v>
      </c>
    </row>
    <row r="52" spans="1:8" s="58" customFormat="1" ht="15.75">
      <c r="A52" s="54" t="s">
        <v>19</v>
      </c>
      <c r="B52" s="146">
        <v>1943.58</v>
      </c>
      <c r="C52" s="148"/>
      <c r="D52" s="148">
        <f t="shared" si="6"/>
        <v>45488.22000000003</v>
      </c>
      <c r="E52" s="153"/>
      <c r="F52" s="157">
        <v>30</v>
      </c>
      <c r="G52" s="150">
        <v>8</v>
      </c>
      <c r="H52" s="148">
        <f t="shared" si="5"/>
        <v>303.25480000000022</v>
      </c>
    </row>
    <row r="53" spans="1:8" s="58" customFormat="1" ht="15.75">
      <c r="A53" s="54" t="s">
        <v>21</v>
      </c>
      <c r="B53" s="146">
        <v>1943.58</v>
      </c>
      <c r="C53" s="154"/>
      <c r="D53" s="148">
        <f t="shared" si="6"/>
        <v>47431.800000000032</v>
      </c>
      <c r="E53" s="153"/>
      <c r="F53" s="157">
        <v>31</v>
      </c>
      <c r="G53" s="150">
        <v>8</v>
      </c>
      <c r="H53" s="148">
        <f t="shared" si="5"/>
        <v>326.75240000000019</v>
      </c>
    </row>
    <row r="54" spans="1:8" s="58" customFormat="1" ht="15.75">
      <c r="A54" s="54" t="s">
        <v>23</v>
      </c>
      <c r="B54" s="146">
        <v>1943.58</v>
      </c>
      <c r="C54" s="163">
        <v>1750.63</v>
      </c>
      <c r="D54" s="148">
        <f>D53+B54-C54</f>
        <v>47624.750000000036</v>
      </c>
      <c r="E54" s="153"/>
      <c r="F54" s="157">
        <v>31</v>
      </c>
      <c r="G54" s="150">
        <v>8</v>
      </c>
      <c r="H54" s="148">
        <f>D54*F54*G54/100/360</f>
        <v>328.08161111111139</v>
      </c>
    </row>
    <row r="55" spans="1:8" s="58" customFormat="1" ht="15.75">
      <c r="A55" s="54" t="s">
        <v>25</v>
      </c>
      <c r="B55" s="146">
        <v>1943.58</v>
      </c>
      <c r="C55" s="154"/>
      <c r="D55" s="148">
        <f t="shared" si="6"/>
        <v>49568.330000000038</v>
      </c>
      <c r="E55" s="153"/>
      <c r="F55" s="157">
        <v>30</v>
      </c>
      <c r="G55" s="150">
        <v>8</v>
      </c>
      <c r="H55" s="148">
        <f>D55*F55*G55/100/360</f>
        <v>330.45553333333356</v>
      </c>
    </row>
    <row r="56" spans="1:8" s="58" customFormat="1" ht="15.75">
      <c r="A56" s="54" t="s">
        <v>27</v>
      </c>
      <c r="B56" s="146">
        <v>1943.58</v>
      </c>
      <c r="C56" s="154"/>
      <c r="D56" s="148">
        <f t="shared" si="6"/>
        <v>51511.91000000004</v>
      </c>
      <c r="E56" s="153"/>
      <c r="F56" s="157">
        <v>31</v>
      </c>
      <c r="G56" s="150">
        <v>8.25</v>
      </c>
      <c r="H56" s="148">
        <f t="shared" ref="H56:H58" si="7">D56*F56*G56/100/360</f>
        <v>365.94919395833358</v>
      </c>
    </row>
    <row r="57" spans="1:8" s="58" customFormat="1" ht="15.75">
      <c r="A57" s="54" t="s">
        <v>29</v>
      </c>
      <c r="B57" s="146">
        <v>1943.58</v>
      </c>
      <c r="C57" s="154"/>
      <c r="D57" s="148">
        <f t="shared" si="6"/>
        <v>53455.490000000042</v>
      </c>
      <c r="E57" s="153"/>
      <c r="F57" s="157">
        <v>30</v>
      </c>
      <c r="G57" s="150">
        <v>8.25</v>
      </c>
      <c r="H57" s="148">
        <f t="shared" si="7"/>
        <v>367.50649375000035</v>
      </c>
    </row>
    <row r="58" spans="1:8" s="58" customFormat="1" ht="15.75">
      <c r="A58" s="54" t="s">
        <v>31</v>
      </c>
      <c r="B58" s="146">
        <v>1943.58</v>
      </c>
      <c r="C58" s="154"/>
      <c r="D58" s="148">
        <f>D57+B58-C58</f>
        <v>55399.070000000043</v>
      </c>
      <c r="E58" s="153"/>
      <c r="F58" s="157">
        <v>31</v>
      </c>
      <c r="G58" s="150">
        <v>8.25</v>
      </c>
      <c r="H58" s="148">
        <f t="shared" si="7"/>
        <v>393.56422645833362</v>
      </c>
    </row>
    <row r="59" spans="1:8" s="58" customFormat="1" ht="15.75" hidden="1">
      <c r="A59" s="54"/>
      <c r="B59" s="147"/>
      <c r="C59" s="154"/>
      <c r="D59" s="148"/>
      <c r="E59" s="153"/>
      <c r="F59" s="157"/>
      <c r="G59" s="150"/>
      <c r="H59" s="148"/>
    </row>
    <row r="60" spans="1:8" s="58" customFormat="1" ht="15.75">
      <c r="A60" s="137"/>
      <c r="B60" s="138"/>
      <c r="C60" s="120"/>
      <c r="D60" s="136"/>
      <c r="E60" s="142"/>
      <c r="F60" s="160">
        <f>SUM(F46:F59)</f>
        <v>366</v>
      </c>
      <c r="G60" s="142"/>
      <c r="H60" s="159">
        <f>SUM(H46:H59)</f>
        <v>3755.537711944447</v>
      </c>
    </row>
    <row r="61" spans="1:8" s="58" customFormat="1" ht="15.75">
      <c r="A61" s="137"/>
      <c r="B61" s="138"/>
      <c r="C61" s="120"/>
      <c r="D61" s="136"/>
      <c r="E61" s="142"/>
      <c r="F61" s="142"/>
      <c r="G61" s="142"/>
      <c r="H61" s="155"/>
    </row>
    <row r="62" spans="1:8" s="58" customFormat="1" ht="63">
      <c r="A62" s="145">
        <v>2013</v>
      </c>
      <c r="B62" s="146" t="s">
        <v>121</v>
      </c>
      <c r="C62" s="146" t="s">
        <v>122</v>
      </c>
      <c r="D62" s="146" t="s">
        <v>117</v>
      </c>
      <c r="E62" s="146" t="s">
        <v>118</v>
      </c>
      <c r="F62" s="146" t="s">
        <v>119</v>
      </c>
      <c r="G62" s="146" t="s">
        <v>3</v>
      </c>
      <c r="H62" s="146" t="s">
        <v>154</v>
      </c>
    </row>
    <row r="63" spans="1:8" s="58" customFormat="1" ht="15.75">
      <c r="A63" s="54"/>
      <c r="B63" s="147"/>
      <c r="C63" s="148"/>
      <c r="D63" s="148">
        <f>D58</f>
        <v>55399.070000000043</v>
      </c>
      <c r="E63" s="153"/>
      <c r="F63" s="146"/>
      <c r="G63" s="150"/>
      <c r="H63" s="148"/>
    </row>
    <row r="64" spans="1:8" s="58" customFormat="1" ht="15.75">
      <c r="A64" s="54" t="s">
        <v>6</v>
      </c>
      <c r="B64" s="147">
        <v>1981.15</v>
      </c>
      <c r="C64" s="148"/>
      <c r="D64" s="148">
        <f>D63+B64-C64</f>
        <v>57380.220000000045</v>
      </c>
      <c r="E64" s="153" t="s">
        <v>256</v>
      </c>
      <c r="F64" s="156">
        <v>31</v>
      </c>
      <c r="G64" s="150">
        <v>8.25</v>
      </c>
      <c r="H64" s="148">
        <f t="shared" ref="H64:H70" si="8">D64*F64*G64/100/360</f>
        <v>407.63864625000036</v>
      </c>
    </row>
    <row r="65" spans="1:8" s="58" customFormat="1" ht="15.75">
      <c r="A65" s="54" t="s">
        <v>12</v>
      </c>
      <c r="B65" s="147">
        <v>1981.15</v>
      </c>
      <c r="C65" s="148"/>
      <c r="D65" s="148">
        <f t="shared" ref="D65:D74" si="9">D64+B65-C65</f>
        <v>59361.370000000046</v>
      </c>
      <c r="E65" s="149"/>
      <c r="F65" s="156">
        <v>28</v>
      </c>
      <c r="G65" s="150">
        <v>8.25</v>
      </c>
      <c r="H65" s="148">
        <f t="shared" si="8"/>
        <v>380.90212416666691</v>
      </c>
    </row>
    <row r="66" spans="1:8" s="58" customFormat="1" ht="15.75">
      <c r="A66" s="54" t="s">
        <v>13</v>
      </c>
      <c r="B66" s="147">
        <v>1981.15</v>
      </c>
      <c r="C66" s="148"/>
      <c r="D66" s="148">
        <f t="shared" si="9"/>
        <v>61342.520000000048</v>
      </c>
      <c r="E66" s="149"/>
      <c r="F66" s="156">
        <v>31</v>
      </c>
      <c r="G66" s="150">
        <v>8.25</v>
      </c>
      <c r="H66" s="148">
        <f t="shared" si="8"/>
        <v>435.78748583333373</v>
      </c>
    </row>
    <row r="67" spans="1:8" s="58" customFormat="1" ht="15.75">
      <c r="A67" s="54" t="s">
        <v>15</v>
      </c>
      <c r="B67" s="147">
        <v>1981.15</v>
      </c>
      <c r="C67" s="148">
        <v>7887.03</v>
      </c>
      <c r="D67" s="148">
        <f t="shared" si="9"/>
        <v>55436.64000000005</v>
      </c>
      <c r="E67" s="149"/>
      <c r="F67" s="156">
        <v>30</v>
      </c>
      <c r="G67" s="150">
        <v>8.25</v>
      </c>
      <c r="H67" s="148">
        <f t="shared" si="8"/>
        <v>381.12690000000032</v>
      </c>
    </row>
    <row r="68" spans="1:8" s="58" customFormat="1" ht="15.75">
      <c r="A68" s="54" t="s">
        <v>17</v>
      </c>
      <c r="B68" s="147">
        <v>1981.15</v>
      </c>
      <c r="C68" s="148"/>
      <c r="D68" s="148">
        <f t="shared" si="9"/>
        <v>57417.790000000052</v>
      </c>
      <c r="E68" s="152"/>
      <c r="F68" s="156">
        <v>31</v>
      </c>
      <c r="G68" s="150">
        <v>8.25</v>
      </c>
      <c r="H68" s="148">
        <f t="shared" si="8"/>
        <v>407.90554979166706</v>
      </c>
    </row>
    <row r="69" spans="1:8" s="58" customFormat="1" ht="15.75">
      <c r="A69" s="54" t="s">
        <v>19</v>
      </c>
      <c r="B69" s="147">
        <v>1981.15</v>
      </c>
      <c r="C69" s="148"/>
      <c r="D69" s="148">
        <f t="shared" si="9"/>
        <v>59398.940000000053</v>
      </c>
      <c r="E69" s="153"/>
      <c r="F69" s="157">
        <v>30</v>
      </c>
      <c r="G69" s="150">
        <v>8.25</v>
      </c>
      <c r="H69" s="148">
        <f t="shared" si="8"/>
        <v>408.36771250000038</v>
      </c>
    </row>
    <row r="70" spans="1:8" s="58" customFormat="1" ht="15.75">
      <c r="A70" s="54" t="s">
        <v>21</v>
      </c>
      <c r="B70" s="147">
        <v>1981.15</v>
      </c>
      <c r="C70" s="154"/>
      <c r="D70" s="148">
        <f t="shared" si="9"/>
        <v>61380.090000000055</v>
      </c>
      <c r="E70" s="153"/>
      <c r="F70" s="157">
        <v>31</v>
      </c>
      <c r="G70" s="150">
        <v>8.25</v>
      </c>
      <c r="H70" s="148">
        <f t="shared" si="8"/>
        <v>436.05438937500037</v>
      </c>
    </row>
    <row r="71" spans="1:8" s="58" customFormat="1" ht="15.75">
      <c r="A71" s="54" t="s">
        <v>23</v>
      </c>
      <c r="B71" s="147">
        <v>1981.15</v>
      </c>
      <c r="C71" s="154"/>
      <c r="D71" s="148">
        <f t="shared" si="9"/>
        <v>63361.240000000056</v>
      </c>
      <c r="E71" s="153"/>
      <c r="F71" s="157">
        <v>31</v>
      </c>
      <c r="G71" s="150">
        <v>8.25</v>
      </c>
      <c r="H71" s="148">
        <f>D71*F71*G71/100/360</f>
        <v>450.12880916666705</v>
      </c>
    </row>
    <row r="72" spans="1:8" s="58" customFormat="1" ht="15.75">
      <c r="A72" s="54" t="s">
        <v>25</v>
      </c>
      <c r="B72" s="147">
        <v>1981.15</v>
      </c>
      <c r="C72" s="154"/>
      <c r="D72" s="148">
        <f t="shared" si="9"/>
        <v>65342.390000000058</v>
      </c>
      <c r="E72" s="153"/>
      <c r="F72" s="157">
        <v>30</v>
      </c>
      <c r="G72" s="150">
        <v>8.25</v>
      </c>
      <c r="H72" s="148">
        <f>D72*F72*G72/100/360</f>
        <v>449.22893125000047</v>
      </c>
    </row>
    <row r="73" spans="1:8" s="58" customFormat="1" ht="15.75">
      <c r="A73" s="54" t="s">
        <v>27</v>
      </c>
      <c r="B73" s="147">
        <v>1981.15</v>
      </c>
      <c r="C73" s="154"/>
      <c r="D73" s="148">
        <f t="shared" si="9"/>
        <v>67323.540000000052</v>
      </c>
      <c r="E73" s="153"/>
      <c r="F73" s="157">
        <v>31</v>
      </c>
      <c r="G73" s="150">
        <v>8.25</v>
      </c>
      <c r="H73" s="148">
        <f t="shared" ref="H73:H74" si="10">D73*F73*G73/100/360</f>
        <v>478.27764875000037</v>
      </c>
    </row>
    <row r="74" spans="1:8" s="58" customFormat="1" ht="15.75">
      <c r="A74" s="54" t="s">
        <v>29</v>
      </c>
      <c r="B74" s="147">
        <v>1981.15</v>
      </c>
      <c r="C74" s="154"/>
      <c r="D74" s="148">
        <f t="shared" si="9"/>
        <v>69304.690000000046</v>
      </c>
      <c r="E74" s="153"/>
      <c r="F74" s="157">
        <v>30</v>
      </c>
      <c r="G74" s="150">
        <v>8.25</v>
      </c>
      <c r="H74" s="148">
        <f t="shared" si="10"/>
        <v>476.46974375000025</v>
      </c>
    </row>
    <row r="75" spans="1:8" s="58" customFormat="1" ht="15.75">
      <c r="A75" s="54" t="s">
        <v>31</v>
      </c>
      <c r="B75" s="147">
        <v>1981.15</v>
      </c>
      <c r="C75" s="154">
        <v>5943.45</v>
      </c>
      <c r="D75" s="148">
        <f>D74+B75-C75</f>
        <v>65342.390000000043</v>
      </c>
      <c r="E75" s="153"/>
      <c r="F75" s="157">
        <v>31</v>
      </c>
      <c r="G75" s="150">
        <v>8.25</v>
      </c>
      <c r="H75" s="148">
        <f>D75*F75*G75/100/360</f>
        <v>464.20322895833363</v>
      </c>
    </row>
    <row r="76" spans="1:8" s="58" customFormat="1" ht="15.75">
      <c r="A76" s="137"/>
      <c r="B76" s="138"/>
      <c r="C76" s="120"/>
      <c r="D76" s="136"/>
      <c r="E76" s="142"/>
      <c r="F76" s="160">
        <f>SUM(F63:F75)</f>
        <v>365</v>
      </c>
      <c r="G76" s="142"/>
      <c r="H76" s="159">
        <f>SUM(H63:H75)</f>
        <v>5176.0911697916708</v>
      </c>
    </row>
    <row r="77" spans="1:8" s="58" customFormat="1" ht="15.75">
      <c r="A77" s="137"/>
      <c r="B77" s="138"/>
      <c r="C77" s="120"/>
      <c r="D77" s="136"/>
      <c r="E77" s="142"/>
      <c r="F77" s="142"/>
      <c r="G77" s="142"/>
      <c r="H77" s="155"/>
    </row>
    <row r="78" spans="1:8" s="58" customFormat="1" ht="63">
      <c r="A78" s="145">
        <v>2014</v>
      </c>
      <c r="B78" s="146" t="s">
        <v>121</v>
      </c>
      <c r="C78" s="146" t="s">
        <v>122</v>
      </c>
      <c r="D78" s="146" t="s">
        <v>117</v>
      </c>
      <c r="E78" s="146" t="s">
        <v>118</v>
      </c>
      <c r="F78" s="146" t="s">
        <v>119</v>
      </c>
      <c r="G78" s="146" t="s">
        <v>3</v>
      </c>
      <c r="H78" s="146" t="s">
        <v>154</v>
      </c>
    </row>
    <row r="79" spans="1:8" s="58" customFormat="1" ht="15.75">
      <c r="A79" s="54"/>
      <c r="B79" s="147"/>
      <c r="C79" s="148"/>
      <c r="D79" s="148">
        <f>D75</f>
        <v>65342.390000000043</v>
      </c>
      <c r="E79" s="153"/>
      <c r="F79" s="146"/>
      <c r="G79" s="150"/>
      <c r="H79" s="148">
        <f>D79*F79*G79/100/360</f>
        <v>0</v>
      </c>
    </row>
    <row r="80" spans="1:8" s="58" customFormat="1" ht="15.75">
      <c r="A80" s="54" t="s">
        <v>6</v>
      </c>
      <c r="B80" s="147">
        <v>2121.7600000000002</v>
      </c>
      <c r="C80" s="148"/>
      <c r="D80" s="148">
        <f>D79+B80-C80</f>
        <v>67464.150000000038</v>
      </c>
      <c r="E80" s="149" t="s">
        <v>257</v>
      </c>
      <c r="F80" s="156">
        <v>31</v>
      </c>
      <c r="G80" s="150">
        <v>8.25</v>
      </c>
      <c r="H80" s="148">
        <f>D80*F80*G80/100/360</f>
        <v>479.27656562500022</v>
      </c>
    </row>
    <row r="81" spans="1:8" s="58" customFormat="1" ht="15.75">
      <c r="A81" s="54" t="s">
        <v>12</v>
      </c>
      <c r="B81" s="147">
        <v>2121.7600000000002</v>
      </c>
      <c r="C81" s="148"/>
      <c r="D81" s="148">
        <f>D80+B81-C81</f>
        <v>69585.910000000033</v>
      </c>
      <c r="E81" s="149" t="s">
        <v>229</v>
      </c>
      <c r="F81" s="156">
        <v>28</v>
      </c>
      <c r="G81" s="150">
        <v>8.25</v>
      </c>
      <c r="H81" s="148">
        <f t="shared" ref="H81:H86" si="11">D81*F81*G81/100/360</f>
        <v>446.5095891666669</v>
      </c>
    </row>
    <row r="82" spans="1:8" s="58" customFormat="1" ht="15.75">
      <c r="A82" s="54" t="s">
        <v>13</v>
      </c>
      <c r="B82" s="147">
        <v>2121.7600000000002</v>
      </c>
      <c r="C82" s="148"/>
      <c r="D82" s="148">
        <f t="shared" ref="D82:D87" si="12">D81+B82-C82</f>
        <v>71707.670000000027</v>
      </c>
      <c r="E82" s="149" t="s">
        <v>230</v>
      </c>
      <c r="F82" s="156">
        <v>31</v>
      </c>
      <c r="G82" s="150">
        <v>8.25</v>
      </c>
      <c r="H82" s="148">
        <f t="shared" si="11"/>
        <v>509.42323895833346</v>
      </c>
    </row>
    <row r="83" spans="1:8" s="58" customFormat="1" ht="15.75">
      <c r="A83" s="54" t="s">
        <v>15</v>
      </c>
      <c r="B83" s="147">
        <v>2121.7600000000002</v>
      </c>
      <c r="C83" s="148"/>
      <c r="D83" s="148">
        <f t="shared" si="12"/>
        <v>73829.430000000022</v>
      </c>
      <c r="E83" s="149" t="s">
        <v>231</v>
      </c>
      <c r="F83" s="156">
        <v>30</v>
      </c>
      <c r="G83" s="150">
        <v>8.25</v>
      </c>
      <c r="H83" s="148">
        <f t="shared" si="11"/>
        <v>507.57733125000021</v>
      </c>
    </row>
    <row r="84" spans="1:8" s="58" customFormat="1" ht="15.75">
      <c r="A84" s="54" t="s">
        <v>17</v>
      </c>
      <c r="B84" s="147">
        <v>2121.7600000000002</v>
      </c>
      <c r="C84" s="148"/>
      <c r="D84" s="148">
        <f t="shared" si="12"/>
        <v>75951.190000000017</v>
      </c>
      <c r="E84" s="152" t="s">
        <v>232</v>
      </c>
      <c r="F84" s="156">
        <v>31</v>
      </c>
      <c r="G84" s="150">
        <v>8.25</v>
      </c>
      <c r="H84" s="148">
        <f t="shared" si="11"/>
        <v>539.56991229166681</v>
      </c>
    </row>
    <row r="85" spans="1:8" s="58" customFormat="1" ht="15.75">
      <c r="A85" s="54" t="s">
        <v>19</v>
      </c>
      <c r="B85" s="147">
        <v>2121.7600000000002</v>
      </c>
      <c r="C85" s="148"/>
      <c r="D85" s="148">
        <f t="shared" si="12"/>
        <v>78072.950000000012</v>
      </c>
      <c r="E85" s="153" t="s">
        <v>233</v>
      </c>
      <c r="F85" s="157">
        <v>30</v>
      </c>
      <c r="G85" s="150">
        <v>8.25</v>
      </c>
      <c r="H85" s="148">
        <f t="shared" si="11"/>
        <v>536.75153125000008</v>
      </c>
    </row>
    <row r="86" spans="1:8" s="58" customFormat="1" ht="15.75">
      <c r="A86" s="54" t="s">
        <v>21</v>
      </c>
      <c r="B86" s="147">
        <v>2121.7600000000002</v>
      </c>
      <c r="C86" s="154"/>
      <c r="D86" s="148">
        <f t="shared" si="12"/>
        <v>80194.710000000006</v>
      </c>
      <c r="E86" s="153" t="s">
        <v>234</v>
      </c>
      <c r="F86" s="157">
        <v>31</v>
      </c>
      <c r="G86" s="150">
        <v>8.25</v>
      </c>
      <c r="H86" s="148">
        <f t="shared" si="11"/>
        <v>569.71658562500011</v>
      </c>
    </row>
    <row r="87" spans="1:8" s="58" customFormat="1" ht="15.75">
      <c r="A87" s="54" t="s">
        <v>23</v>
      </c>
      <c r="B87" s="147">
        <v>2121.7600000000002</v>
      </c>
      <c r="C87" s="154"/>
      <c r="D87" s="148">
        <f t="shared" si="12"/>
        <v>82316.47</v>
      </c>
      <c r="E87" s="153" t="s">
        <v>235</v>
      </c>
      <c r="F87" s="157">
        <v>31</v>
      </c>
      <c r="G87" s="150">
        <v>8.25</v>
      </c>
      <c r="H87" s="148">
        <f>D87*F87*G87/100/360</f>
        <v>584.78992229166658</v>
      </c>
    </row>
    <row r="88" spans="1:8" s="58" customFormat="1" ht="15.75">
      <c r="A88" s="54" t="s">
        <v>25</v>
      </c>
      <c r="B88" s="147">
        <v>2121.7600000000002</v>
      </c>
      <c r="C88" s="154"/>
      <c r="D88" s="148">
        <f>D87+B88-C88</f>
        <v>84438.23</v>
      </c>
      <c r="E88" s="153" t="s">
        <v>236</v>
      </c>
      <c r="F88" s="157">
        <v>30</v>
      </c>
      <c r="G88" s="150">
        <v>8.25</v>
      </c>
      <c r="H88" s="148">
        <f>D88*F88*G88/100/360</f>
        <v>580.51283125000009</v>
      </c>
    </row>
    <row r="89" spans="1:8" s="58" customFormat="1" ht="15.75">
      <c r="A89" s="54" t="s">
        <v>27</v>
      </c>
      <c r="B89" s="147">
        <v>2121.7600000000002</v>
      </c>
      <c r="C89" s="154"/>
      <c r="D89" s="148">
        <f t="shared" ref="D89:D91" si="13">D88+B89-C89</f>
        <v>86559.989999999991</v>
      </c>
      <c r="E89" s="153" t="s">
        <v>246</v>
      </c>
      <c r="F89" s="157">
        <v>31</v>
      </c>
      <c r="G89" s="150">
        <v>8.25</v>
      </c>
      <c r="H89" s="148">
        <f t="shared" ref="H89:H91" si="14">D89*F89*G89/100/360</f>
        <v>614.93659562499988</v>
      </c>
    </row>
    <row r="90" spans="1:8" s="58" customFormat="1" ht="15.75">
      <c r="A90" s="54" t="s">
        <v>29</v>
      </c>
      <c r="B90" s="147">
        <v>2121.7600000000002</v>
      </c>
      <c r="C90" s="154"/>
      <c r="D90" s="148">
        <f t="shared" si="13"/>
        <v>88681.749999999985</v>
      </c>
      <c r="E90" s="153" t="s">
        <v>237</v>
      </c>
      <c r="F90" s="157">
        <v>30</v>
      </c>
      <c r="G90" s="150">
        <v>8.25</v>
      </c>
      <c r="H90" s="148">
        <f t="shared" si="14"/>
        <v>609.6870312499999</v>
      </c>
    </row>
    <row r="91" spans="1:8" s="58" customFormat="1" ht="15.75">
      <c r="A91" s="54" t="s">
        <v>31</v>
      </c>
      <c r="B91" s="147">
        <v>2121.7600000000002</v>
      </c>
      <c r="C91" s="154"/>
      <c r="D91" s="148">
        <f t="shared" si="13"/>
        <v>90803.50999999998</v>
      </c>
      <c r="E91" s="153" t="s">
        <v>238</v>
      </c>
      <c r="F91" s="157">
        <v>31</v>
      </c>
      <c r="G91" s="150">
        <v>8.25</v>
      </c>
      <c r="H91" s="148">
        <f t="shared" si="14"/>
        <v>645.08326895833318</v>
      </c>
    </row>
    <row r="92" spans="1:8" s="58" customFormat="1" ht="15.75">
      <c r="A92" s="137"/>
      <c r="B92" s="138"/>
      <c r="C92" s="120"/>
      <c r="D92" s="136"/>
      <c r="E92" s="142"/>
      <c r="F92" s="160">
        <f>SUM(F79:F91)</f>
        <v>365</v>
      </c>
      <c r="G92" s="142"/>
      <c r="H92" s="159">
        <f>SUM(H79:H91)</f>
        <v>6623.8344035416667</v>
      </c>
    </row>
    <row r="93" spans="1:8" s="58" customFormat="1" ht="15.75">
      <c r="A93" s="137"/>
      <c r="B93" s="138"/>
      <c r="C93" s="120"/>
      <c r="D93" s="136"/>
      <c r="E93" s="142"/>
      <c r="F93" s="142"/>
      <c r="G93" s="142"/>
      <c r="H93" s="155"/>
    </row>
  </sheetData>
  <mergeCells count="2">
    <mergeCell ref="A1:H1"/>
    <mergeCell ref="A2:H2"/>
  </mergeCells>
  <pageMargins left="0" right="0" top="0" bottom="0" header="0" footer="0"/>
  <pageSetup paperSize="9" scale="74" orientation="portrait" r:id="rId1"/>
  <rowBreaks count="1" manualBreakCount="1"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A7" sqref="A7"/>
    </sheetView>
  </sheetViews>
  <sheetFormatPr defaultRowHeight="15"/>
  <cols>
    <col min="1" max="1" width="33.5703125" customWidth="1"/>
    <col min="3" max="3" width="121.42578125" customWidth="1"/>
  </cols>
  <sheetData>
    <row r="1" spans="1:3">
      <c r="A1" s="139" t="s">
        <v>99</v>
      </c>
      <c r="B1" s="140">
        <v>8.25</v>
      </c>
      <c r="C1" s="140" t="s">
        <v>100</v>
      </c>
    </row>
    <row r="2" spans="1:3">
      <c r="A2" s="139" t="s">
        <v>101</v>
      </c>
      <c r="B2" s="140">
        <v>8</v>
      </c>
      <c r="C2" s="140" t="s">
        <v>102</v>
      </c>
    </row>
    <row r="3" spans="1:3">
      <c r="A3" s="139" t="s">
        <v>103</v>
      </c>
      <c r="B3" s="140">
        <v>8.25</v>
      </c>
      <c r="C3" s="140" t="s">
        <v>104</v>
      </c>
    </row>
    <row r="4" spans="1:3">
      <c r="A4" s="139" t="s">
        <v>105</v>
      </c>
      <c r="B4" s="140">
        <v>8</v>
      </c>
      <c r="C4" s="140" t="s">
        <v>106</v>
      </c>
    </row>
    <row r="5" spans="1:3">
      <c r="A5" s="139" t="s">
        <v>107</v>
      </c>
      <c r="B5" s="140">
        <v>7.75</v>
      </c>
      <c r="C5" s="140" t="s">
        <v>108</v>
      </c>
    </row>
    <row r="6" spans="1:3">
      <c r="A6" s="139" t="s">
        <v>109</v>
      </c>
      <c r="B6" s="140">
        <v>8</v>
      </c>
      <c r="C6" s="140" t="s">
        <v>110</v>
      </c>
    </row>
    <row r="7" spans="1:3">
      <c r="A7" s="139" t="s">
        <v>111</v>
      </c>
      <c r="B7" s="140">
        <v>8.25</v>
      </c>
      <c r="C7" s="140" t="s">
        <v>112</v>
      </c>
    </row>
    <row r="8" spans="1:3">
      <c r="A8" s="139" t="s">
        <v>113</v>
      </c>
      <c r="B8" s="140">
        <v>8.5</v>
      </c>
      <c r="C8" s="140" t="s">
        <v>114</v>
      </c>
    </row>
    <row r="9" spans="1:3" ht="25.5">
      <c r="A9" s="140" t="s">
        <v>115</v>
      </c>
      <c r="B9" s="141">
        <v>8.75</v>
      </c>
      <c r="C9" s="141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97"/>
  <sheetViews>
    <sheetView tabSelected="1" view="pageBreakPreview" zoomScaleNormal="100" zoomScaleSheetLayoutView="100" workbookViewId="0">
      <selection activeCell="A2" sqref="A2:H2"/>
    </sheetView>
  </sheetViews>
  <sheetFormatPr defaultRowHeight="15"/>
  <cols>
    <col min="1" max="1" width="21.5703125" customWidth="1"/>
    <col min="2" max="2" width="13.28515625" customWidth="1"/>
    <col min="3" max="3" width="13.5703125" customWidth="1"/>
    <col min="4" max="4" width="14.140625" customWidth="1"/>
    <col min="5" max="5" width="21.5703125" style="144" customWidth="1"/>
    <col min="6" max="6" width="11.85546875" customWidth="1"/>
    <col min="7" max="7" width="11.140625" customWidth="1"/>
    <col min="8" max="8" width="18.7109375" customWidth="1"/>
  </cols>
  <sheetData>
    <row r="1" spans="1:8" ht="15" customHeight="1" thickBot="1">
      <c r="A1" s="170"/>
      <c r="B1" s="170"/>
      <c r="C1" s="170"/>
      <c r="D1" s="170"/>
      <c r="E1" s="170"/>
      <c r="F1" s="170"/>
      <c r="G1" s="170"/>
      <c r="H1" s="170"/>
    </row>
    <row r="2" spans="1:8" ht="15" customHeight="1">
      <c r="A2" s="171" t="s">
        <v>263</v>
      </c>
      <c r="B2" s="176"/>
      <c r="C2" s="176"/>
      <c r="D2" s="176"/>
      <c r="E2" s="176"/>
      <c r="F2" s="176"/>
      <c r="G2" s="176"/>
      <c r="H2" s="176"/>
    </row>
    <row r="3" spans="1:8" ht="15.75" customHeight="1">
      <c r="A3" s="146" t="s">
        <v>118</v>
      </c>
      <c r="B3" s="146" t="s">
        <v>239</v>
      </c>
      <c r="C3" s="16"/>
      <c r="D3" s="16"/>
      <c r="E3" s="143"/>
      <c r="F3" s="71"/>
      <c r="G3" s="16"/>
      <c r="H3" s="16"/>
    </row>
    <row r="4" spans="1:8" ht="15.75" customHeight="1">
      <c r="A4" s="149" t="s">
        <v>262</v>
      </c>
      <c r="B4" s="148">
        <f>H28</f>
        <v>720.48150222222239</v>
      </c>
      <c r="C4" s="16"/>
      <c r="D4" s="16"/>
      <c r="E4" s="143"/>
      <c r="F4" s="71"/>
      <c r="G4" s="16"/>
      <c r="H4" s="16"/>
    </row>
    <row r="5" spans="1:8" ht="15.75" customHeight="1">
      <c r="A5" s="149" t="s">
        <v>241</v>
      </c>
      <c r="B5" s="148">
        <f>H47</f>
        <v>2572.4505284722227</v>
      </c>
      <c r="C5" s="16"/>
      <c r="D5" s="16"/>
      <c r="E5" s="143"/>
      <c r="F5" s="71"/>
      <c r="G5" s="16"/>
      <c r="H5" s="16"/>
    </row>
    <row r="6" spans="1:8" ht="15.75" customHeight="1">
      <c r="A6" s="149" t="s">
        <v>242</v>
      </c>
      <c r="B6" s="148">
        <f>H64</f>
        <v>4462.4284283333354</v>
      </c>
      <c r="C6" s="16"/>
      <c r="D6" s="16"/>
      <c r="E6" s="143"/>
      <c r="F6" s="71"/>
      <c r="G6" s="16"/>
      <c r="H6" s="16"/>
    </row>
    <row r="7" spans="1:8" ht="15.75" customHeight="1">
      <c r="A7" s="149" t="s">
        <v>243</v>
      </c>
      <c r="B7" s="148">
        <f>H80</f>
        <v>6520.2814989583349</v>
      </c>
      <c r="C7" s="16"/>
      <c r="D7" s="16"/>
      <c r="E7" s="143"/>
      <c r="F7" s="71"/>
      <c r="G7" s="16"/>
      <c r="H7" s="16"/>
    </row>
    <row r="8" spans="1:8" ht="15.75" customHeight="1">
      <c r="A8" s="149" t="s">
        <v>244</v>
      </c>
      <c r="B8" s="148">
        <f>H96</f>
        <v>8570.2242129166625</v>
      </c>
      <c r="C8" s="16"/>
      <c r="D8" s="16"/>
      <c r="E8" s="143"/>
      <c r="F8" s="71"/>
      <c r="G8" s="16"/>
      <c r="H8" s="16"/>
    </row>
    <row r="9" spans="1:8" ht="15.75" customHeight="1">
      <c r="A9" s="161" t="s">
        <v>245</v>
      </c>
      <c r="B9" s="162">
        <f>SUM(B4:B8)</f>
        <v>22845.86617090278</v>
      </c>
      <c r="C9" s="16"/>
      <c r="D9" s="16"/>
      <c r="E9" s="143"/>
      <c r="F9" s="71"/>
      <c r="G9" s="16"/>
      <c r="H9" s="16"/>
    </row>
    <row r="10" spans="1:8" ht="15.75" customHeight="1">
      <c r="A10" s="16"/>
      <c r="B10" s="16"/>
      <c r="C10" s="16"/>
      <c r="D10" s="16"/>
      <c r="E10" s="143"/>
      <c r="F10" s="71"/>
      <c r="G10" s="16"/>
      <c r="H10" s="16"/>
    </row>
    <row r="11" spans="1:8" ht="63">
      <c r="A11" s="145">
        <v>2010</v>
      </c>
      <c r="B11" s="146" t="s">
        <v>121</v>
      </c>
      <c r="C11" s="146" t="s">
        <v>122</v>
      </c>
      <c r="D11" s="146" t="s">
        <v>117</v>
      </c>
      <c r="E11" s="146" t="s">
        <v>118</v>
      </c>
      <c r="F11" s="146" t="s">
        <v>119</v>
      </c>
      <c r="G11" s="146" t="s">
        <v>3</v>
      </c>
      <c r="H11" s="146" t="s">
        <v>154</v>
      </c>
    </row>
    <row r="12" spans="1:8" s="58" customFormat="1" ht="15.75">
      <c r="A12" s="164">
        <v>40179</v>
      </c>
      <c r="B12" s="147">
        <v>1750.63</v>
      </c>
      <c r="C12" s="148"/>
      <c r="D12" s="148">
        <f>B12-C12</f>
        <v>1750.63</v>
      </c>
      <c r="E12" s="149" t="s">
        <v>258</v>
      </c>
      <c r="F12" s="156">
        <v>13</v>
      </c>
      <c r="G12" s="150">
        <v>8.75</v>
      </c>
      <c r="H12" s="148">
        <f>D12*F12*G12/100/360</f>
        <v>5.5315045138888896</v>
      </c>
    </row>
    <row r="13" spans="1:8" s="58" customFormat="1" ht="15.75">
      <c r="A13" s="164"/>
      <c r="B13" s="147"/>
      <c r="C13" s="148"/>
      <c r="D13" s="148">
        <f>D12+B13-C13</f>
        <v>1750.63</v>
      </c>
      <c r="E13" s="149" t="s">
        <v>260</v>
      </c>
      <c r="F13" s="156">
        <v>15</v>
      </c>
      <c r="G13" s="150">
        <v>8.5</v>
      </c>
      <c r="H13" s="148">
        <f>D13*F13*G13/100/360</f>
        <v>6.2001479166666664</v>
      </c>
    </row>
    <row r="14" spans="1:8" s="58" customFormat="1" ht="15.75">
      <c r="A14" s="164">
        <v>40210</v>
      </c>
      <c r="B14" s="147">
        <v>1750.63</v>
      </c>
      <c r="C14" s="148"/>
      <c r="D14" s="148">
        <f>D12+B14-C14</f>
        <v>3501.26</v>
      </c>
      <c r="E14" s="149" t="s">
        <v>259</v>
      </c>
      <c r="F14" s="156">
        <v>18</v>
      </c>
      <c r="G14" s="150">
        <v>8.5</v>
      </c>
      <c r="H14" s="148">
        <f t="shared" ref="H14:H27" si="0">D14*F14*G14/100/360</f>
        <v>14.880355000000002</v>
      </c>
    </row>
    <row r="15" spans="1:8" s="58" customFormat="1" ht="15.75">
      <c r="A15" s="164"/>
      <c r="B15" s="147"/>
      <c r="C15" s="148"/>
      <c r="D15" s="148">
        <f>D14+B15-C15</f>
        <v>3501.26</v>
      </c>
      <c r="E15" s="149" t="s">
        <v>261</v>
      </c>
      <c r="F15" s="156">
        <v>13</v>
      </c>
      <c r="G15" s="150">
        <v>8.25</v>
      </c>
      <c r="H15" s="148">
        <f t="shared" si="0"/>
        <v>10.430837083333333</v>
      </c>
    </row>
    <row r="16" spans="1:8" s="58" customFormat="1" ht="15.75">
      <c r="A16" s="54" t="s">
        <v>130</v>
      </c>
      <c r="B16" s="147">
        <v>1750.63</v>
      </c>
      <c r="C16" s="148"/>
      <c r="D16" s="148">
        <f>D15+B16-C16</f>
        <v>5251.89</v>
      </c>
      <c r="E16" s="149" t="s">
        <v>14</v>
      </c>
      <c r="F16" s="156">
        <v>19</v>
      </c>
      <c r="G16" s="150">
        <v>8.25</v>
      </c>
      <c r="H16" s="148">
        <f t="shared" si="0"/>
        <v>22.867604375000003</v>
      </c>
    </row>
    <row r="17" spans="1:8" s="58" customFormat="1" ht="15.75">
      <c r="A17" s="54"/>
      <c r="B17" s="147"/>
      <c r="C17" s="148"/>
      <c r="D17" s="148">
        <f t="shared" ref="D17:D27" si="1">D16+B17-C17</f>
        <v>5251.89</v>
      </c>
      <c r="E17" s="151">
        <v>40298</v>
      </c>
      <c r="F17" s="156">
        <v>1</v>
      </c>
      <c r="G17" s="150">
        <v>8</v>
      </c>
      <c r="H17" s="148">
        <f t="shared" si="0"/>
        <v>1.1670866666666666</v>
      </c>
    </row>
    <row r="18" spans="1:8" s="58" customFormat="1" ht="15.75">
      <c r="A18" s="54"/>
      <c r="B18" s="147"/>
      <c r="C18" s="148"/>
      <c r="D18" s="148">
        <f t="shared" si="1"/>
        <v>5251.89</v>
      </c>
      <c r="E18" s="152" t="s">
        <v>120</v>
      </c>
      <c r="F18" s="156">
        <v>10</v>
      </c>
      <c r="G18" s="150">
        <v>8</v>
      </c>
      <c r="H18" s="148">
        <f t="shared" si="0"/>
        <v>11.670866666666665</v>
      </c>
    </row>
    <row r="19" spans="1:8" s="58" customFormat="1" ht="15.75">
      <c r="A19" s="54" t="s">
        <v>131</v>
      </c>
      <c r="B19" s="147">
        <v>1750.63</v>
      </c>
      <c r="C19" s="148"/>
      <c r="D19" s="148">
        <f>D18+B19-C19</f>
        <v>7002.52</v>
      </c>
      <c r="E19" s="152" t="s">
        <v>16</v>
      </c>
      <c r="F19" s="156">
        <v>21</v>
      </c>
      <c r="G19" s="150">
        <v>8</v>
      </c>
      <c r="H19" s="148">
        <f t="shared" si="0"/>
        <v>32.678426666666674</v>
      </c>
    </row>
    <row r="20" spans="1:8" s="58" customFormat="1" ht="15.75">
      <c r="A20" s="54"/>
      <c r="B20" s="147"/>
      <c r="C20" s="148"/>
      <c r="D20" s="148">
        <f t="shared" si="1"/>
        <v>7002.52</v>
      </c>
      <c r="E20" s="153" t="s">
        <v>123</v>
      </c>
      <c r="F20" s="156">
        <v>10</v>
      </c>
      <c r="G20" s="150">
        <v>7.75</v>
      </c>
      <c r="H20" s="148">
        <f t="shared" si="0"/>
        <v>15.074869444444445</v>
      </c>
    </row>
    <row r="21" spans="1:8" s="58" customFormat="1" ht="15.75">
      <c r="A21" s="54" t="s">
        <v>132</v>
      </c>
      <c r="B21" s="147">
        <v>1750.63</v>
      </c>
      <c r="C21" s="148"/>
      <c r="D21" s="148">
        <f t="shared" si="1"/>
        <v>8753.1500000000015</v>
      </c>
      <c r="E21" s="153" t="s">
        <v>124</v>
      </c>
      <c r="F21" s="157">
        <v>30</v>
      </c>
      <c r="G21" s="150">
        <v>7.75</v>
      </c>
      <c r="H21" s="148">
        <f t="shared" si="0"/>
        <v>56.530760416666674</v>
      </c>
    </row>
    <row r="22" spans="1:8" s="58" customFormat="1" ht="15.75">
      <c r="A22" s="54" t="s">
        <v>133</v>
      </c>
      <c r="B22" s="147">
        <v>1750.63</v>
      </c>
      <c r="C22" s="154"/>
      <c r="D22" s="148">
        <f t="shared" si="1"/>
        <v>10503.780000000002</v>
      </c>
      <c r="E22" s="153" t="s">
        <v>125</v>
      </c>
      <c r="F22" s="157">
        <v>31</v>
      </c>
      <c r="G22" s="150">
        <v>7.75</v>
      </c>
      <c r="H22" s="148">
        <f t="shared" si="0"/>
        <v>70.098142916666674</v>
      </c>
    </row>
    <row r="23" spans="1:8" s="58" customFormat="1" ht="15.75">
      <c r="A23" s="54" t="s">
        <v>134</v>
      </c>
      <c r="B23" s="147">
        <v>1750.63</v>
      </c>
      <c r="C23" s="154"/>
      <c r="D23" s="148">
        <f t="shared" si="1"/>
        <v>12254.410000000003</v>
      </c>
      <c r="E23" s="153" t="s">
        <v>126</v>
      </c>
      <c r="F23" s="157">
        <v>31</v>
      </c>
      <c r="G23" s="150">
        <v>7.75</v>
      </c>
      <c r="H23" s="148">
        <f t="shared" si="0"/>
        <v>81.781166736111118</v>
      </c>
    </row>
    <row r="24" spans="1:8" s="58" customFormat="1" ht="15.75">
      <c r="A24" s="54" t="s">
        <v>135</v>
      </c>
      <c r="B24" s="147">
        <v>1750.63</v>
      </c>
      <c r="C24" s="154"/>
      <c r="D24" s="148">
        <f t="shared" si="1"/>
        <v>14005.040000000005</v>
      </c>
      <c r="E24" s="153" t="s">
        <v>127</v>
      </c>
      <c r="F24" s="157">
        <v>30</v>
      </c>
      <c r="G24" s="150">
        <v>7.75</v>
      </c>
      <c r="H24" s="148">
        <f t="shared" si="0"/>
        <v>90.4492166666667</v>
      </c>
    </row>
    <row r="25" spans="1:8" s="58" customFormat="1" ht="15.75">
      <c r="A25" s="54" t="s">
        <v>136</v>
      </c>
      <c r="B25" s="147">
        <v>1750.63</v>
      </c>
      <c r="C25" s="154"/>
      <c r="D25" s="148">
        <f t="shared" si="1"/>
        <v>15755.670000000006</v>
      </c>
      <c r="E25" s="153" t="s">
        <v>128</v>
      </c>
      <c r="F25" s="157">
        <v>31</v>
      </c>
      <c r="G25" s="150">
        <v>7.75</v>
      </c>
      <c r="H25" s="148">
        <f t="shared" si="0"/>
        <v>105.14721437500005</v>
      </c>
    </row>
    <row r="26" spans="1:8" s="58" customFormat="1" ht="15.75">
      <c r="A26" s="54" t="s">
        <v>137</v>
      </c>
      <c r="B26" s="147">
        <v>1750.63</v>
      </c>
      <c r="C26" s="154"/>
      <c r="D26" s="148">
        <f t="shared" si="1"/>
        <v>17506.300000000007</v>
      </c>
      <c r="E26" s="153" t="s">
        <v>129</v>
      </c>
      <c r="F26" s="157">
        <v>30</v>
      </c>
      <c r="G26" s="150">
        <v>7.75</v>
      </c>
      <c r="H26" s="148">
        <f t="shared" si="0"/>
        <v>113.06152083333339</v>
      </c>
    </row>
    <row r="27" spans="1:8" s="58" customFormat="1" ht="15.75">
      <c r="A27" s="54" t="s">
        <v>138</v>
      </c>
      <c r="B27" s="147">
        <v>1750.63</v>
      </c>
      <c r="C27" s="154"/>
      <c r="D27" s="148">
        <f t="shared" si="1"/>
        <v>19256.930000000008</v>
      </c>
      <c r="E27" s="153" t="s">
        <v>139</v>
      </c>
      <c r="F27" s="157">
        <v>20</v>
      </c>
      <c r="G27" s="150">
        <v>7.75</v>
      </c>
      <c r="H27" s="148">
        <f t="shared" si="0"/>
        <v>82.911781944444485</v>
      </c>
    </row>
    <row r="28" spans="1:8" s="58" customFormat="1" ht="15.75">
      <c r="A28" s="137"/>
      <c r="B28" s="138"/>
      <c r="C28" s="120"/>
      <c r="D28" s="136"/>
      <c r="E28" s="142"/>
      <c r="F28" s="160">
        <f>SUM(F1:F27)</f>
        <v>323</v>
      </c>
      <c r="G28" s="142"/>
      <c r="H28" s="159">
        <f>SUM(H12:H27)</f>
        <v>720.48150222222239</v>
      </c>
    </row>
    <row r="29" spans="1:8" s="58" customFormat="1" ht="15.75">
      <c r="A29" s="137"/>
      <c r="B29" s="138"/>
      <c r="C29" s="120"/>
      <c r="D29" s="136"/>
      <c r="E29" s="142"/>
      <c r="F29" s="158"/>
      <c r="G29" s="142"/>
      <c r="H29" s="155"/>
    </row>
    <row r="30" spans="1:8" s="58" customFormat="1" ht="63">
      <c r="A30" s="145">
        <v>2011</v>
      </c>
      <c r="B30" s="146" t="s">
        <v>121</v>
      </c>
      <c r="C30" s="146" t="s">
        <v>122</v>
      </c>
      <c r="D30" s="146" t="s">
        <v>117</v>
      </c>
      <c r="E30" s="146" t="s">
        <v>118</v>
      </c>
      <c r="F30" s="146" t="s">
        <v>119</v>
      </c>
      <c r="G30" s="146" t="s">
        <v>3</v>
      </c>
      <c r="H30" s="146" t="s">
        <v>154</v>
      </c>
    </row>
    <row r="31" spans="1:8" s="58" customFormat="1" ht="15.75">
      <c r="A31" s="145"/>
      <c r="B31" s="146"/>
      <c r="C31" s="146"/>
      <c r="D31" s="148">
        <f>D27</f>
        <v>19256.930000000008</v>
      </c>
      <c r="E31" s="153" t="s">
        <v>152</v>
      </c>
      <c r="F31" s="146">
        <v>10</v>
      </c>
      <c r="G31" s="150">
        <v>7.75</v>
      </c>
      <c r="H31" s="148">
        <f t="shared" ref="H31:H46" si="2">D31*F31*G31/100/360</f>
        <v>41.455890972222242</v>
      </c>
    </row>
    <row r="32" spans="1:8" s="58" customFormat="1" ht="15.75">
      <c r="A32" s="54" t="s">
        <v>149</v>
      </c>
      <c r="B32" s="147">
        <v>1750.63</v>
      </c>
      <c r="C32" s="146"/>
      <c r="D32" s="148">
        <f>D31+B32-C32</f>
        <v>21007.560000000009</v>
      </c>
      <c r="E32" s="149" t="s">
        <v>153</v>
      </c>
      <c r="F32" s="146">
        <v>31</v>
      </c>
      <c r="G32" s="150">
        <v>7.75</v>
      </c>
      <c r="H32" s="148">
        <f t="shared" si="2"/>
        <v>140.19628583333338</v>
      </c>
    </row>
    <row r="33" spans="1:8" s="58" customFormat="1" ht="15.75">
      <c r="A33" s="54" t="s">
        <v>150</v>
      </c>
      <c r="B33" s="147">
        <v>1943.58</v>
      </c>
      <c r="C33" s="146"/>
      <c r="D33" s="148">
        <f>D32+B33-C33</f>
        <v>22951.140000000007</v>
      </c>
      <c r="E33" s="149" t="s">
        <v>34</v>
      </c>
      <c r="F33" s="146">
        <v>17</v>
      </c>
      <c r="G33" s="150">
        <v>7.75</v>
      </c>
      <c r="H33" s="148">
        <f t="shared" si="2"/>
        <v>83.994797083333353</v>
      </c>
    </row>
    <row r="34" spans="1:8" s="58" customFormat="1" ht="31.5">
      <c r="A34" s="54"/>
      <c r="B34" s="147"/>
      <c r="C34" s="146"/>
      <c r="D34" s="148">
        <f>D33</f>
        <v>22951.140000000007</v>
      </c>
      <c r="E34" s="146" t="s">
        <v>155</v>
      </c>
      <c r="F34" s="146">
        <v>11</v>
      </c>
      <c r="G34" s="150">
        <v>8</v>
      </c>
      <c r="H34" s="148">
        <f t="shared" si="2"/>
        <v>56.102786666666688</v>
      </c>
    </row>
    <row r="35" spans="1:8" s="58" customFormat="1" ht="15.75">
      <c r="A35" s="54" t="s">
        <v>151</v>
      </c>
      <c r="B35" s="147">
        <v>1943.58</v>
      </c>
      <c r="C35" s="146"/>
      <c r="D35" s="148">
        <f>D34+B35-C35</f>
        <v>24894.720000000008</v>
      </c>
      <c r="E35" s="149" t="s">
        <v>156</v>
      </c>
      <c r="F35" s="146">
        <v>31</v>
      </c>
      <c r="G35" s="150">
        <v>8</v>
      </c>
      <c r="H35" s="148">
        <f t="shared" si="2"/>
        <v>171.49696000000009</v>
      </c>
    </row>
    <row r="36" spans="1:8" s="58" customFormat="1" ht="15.75">
      <c r="A36" s="54" t="s">
        <v>140</v>
      </c>
      <c r="B36" s="147">
        <v>1943.58</v>
      </c>
      <c r="C36" s="148"/>
      <c r="D36" s="148">
        <f t="shared" ref="D36" si="3">D35+B36-C36</f>
        <v>26838.30000000001</v>
      </c>
      <c r="E36" s="149" t="s">
        <v>36</v>
      </c>
      <c r="F36" s="156">
        <v>22</v>
      </c>
      <c r="G36" s="150">
        <v>8</v>
      </c>
      <c r="H36" s="148">
        <f t="shared" si="2"/>
        <v>131.20946666666671</v>
      </c>
    </row>
    <row r="37" spans="1:8" s="58" customFormat="1" ht="15.75">
      <c r="A37" s="54"/>
      <c r="B37" s="147"/>
      <c r="C37" s="148"/>
      <c r="D37" s="148">
        <f>D36</f>
        <v>26838.30000000001</v>
      </c>
      <c r="E37" s="149" t="s">
        <v>157</v>
      </c>
      <c r="F37" s="156">
        <v>8</v>
      </c>
      <c r="G37" s="150">
        <v>8.25</v>
      </c>
      <c r="H37" s="148">
        <f t="shared" si="2"/>
        <v>49.203550000000014</v>
      </c>
    </row>
    <row r="38" spans="1:8" s="58" customFormat="1" ht="15.75">
      <c r="A38" s="54" t="s">
        <v>141</v>
      </c>
      <c r="B38" s="147">
        <v>1943.58</v>
      </c>
      <c r="C38" s="148"/>
      <c r="D38" s="148">
        <f>D37+B38-C38</f>
        <v>28781.880000000012</v>
      </c>
      <c r="E38" s="152" t="s">
        <v>158</v>
      </c>
      <c r="F38" s="156">
        <v>31</v>
      </c>
      <c r="G38" s="150">
        <v>8.25</v>
      </c>
      <c r="H38" s="148">
        <f t="shared" si="2"/>
        <v>204.47127250000008</v>
      </c>
    </row>
    <row r="39" spans="1:8" s="58" customFormat="1" ht="15.75">
      <c r="A39" s="54" t="s">
        <v>142</v>
      </c>
      <c r="B39" s="147">
        <v>1943.58</v>
      </c>
      <c r="C39" s="148"/>
      <c r="D39" s="148">
        <f t="shared" ref="D39" si="4">D38+B39-C39</f>
        <v>30725.460000000014</v>
      </c>
      <c r="E39" s="153" t="s">
        <v>159</v>
      </c>
      <c r="F39" s="157">
        <v>30</v>
      </c>
      <c r="G39" s="150">
        <v>8.25</v>
      </c>
      <c r="H39" s="148">
        <f t="shared" si="2"/>
        <v>211.23753750000009</v>
      </c>
    </row>
    <row r="40" spans="1:8" s="58" customFormat="1" ht="15.75">
      <c r="A40" s="54" t="s">
        <v>143</v>
      </c>
      <c r="B40" s="147">
        <v>1943.58</v>
      </c>
      <c r="C40" s="154"/>
      <c r="D40" s="148">
        <f>D39+B40-C40</f>
        <v>32669.040000000015</v>
      </c>
      <c r="E40" s="153" t="s">
        <v>160</v>
      </c>
      <c r="F40" s="157">
        <v>31</v>
      </c>
      <c r="G40" s="150">
        <v>8.25</v>
      </c>
      <c r="H40" s="148">
        <f>D40*F40*G40/100/360</f>
        <v>232.08630500000012</v>
      </c>
    </row>
    <row r="41" spans="1:8" s="58" customFormat="1" ht="15.75">
      <c r="A41" s="54" t="s">
        <v>144</v>
      </c>
      <c r="B41" s="147">
        <v>1943.58</v>
      </c>
      <c r="C41" s="154"/>
      <c r="D41" s="148">
        <f t="shared" ref="D41:D44" si="5">D40+B41-C41</f>
        <v>34612.620000000017</v>
      </c>
      <c r="E41" s="153" t="s">
        <v>161</v>
      </c>
      <c r="F41" s="157">
        <v>31</v>
      </c>
      <c r="G41" s="150">
        <v>8.25</v>
      </c>
      <c r="H41" s="148">
        <f t="shared" si="2"/>
        <v>245.89382125000006</v>
      </c>
    </row>
    <row r="42" spans="1:8" s="58" customFormat="1" ht="15.75">
      <c r="A42" s="54" t="s">
        <v>145</v>
      </c>
      <c r="B42" s="147">
        <v>1943.58</v>
      </c>
      <c r="C42" s="154"/>
      <c r="D42" s="148">
        <f t="shared" si="5"/>
        <v>36556.200000000019</v>
      </c>
      <c r="E42" s="153" t="s">
        <v>162</v>
      </c>
      <c r="F42" s="157">
        <v>30</v>
      </c>
      <c r="G42" s="150">
        <v>8.25</v>
      </c>
      <c r="H42" s="148">
        <f t="shared" si="2"/>
        <v>251.32387500000007</v>
      </c>
    </row>
    <row r="43" spans="1:8" s="58" customFormat="1" ht="15.75">
      <c r="A43" s="54" t="s">
        <v>148</v>
      </c>
      <c r="B43" s="147">
        <v>1943.58</v>
      </c>
      <c r="C43" s="154"/>
      <c r="D43" s="148">
        <f t="shared" si="5"/>
        <v>38499.780000000021</v>
      </c>
      <c r="E43" s="153" t="s">
        <v>163</v>
      </c>
      <c r="F43" s="157">
        <v>31</v>
      </c>
      <c r="G43" s="150">
        <v>8.25</v>
      </c>
      <c r="H43" s="148">
        <f t="shared" si="2"/>
        <v>273.50885375000013</v>
      </c>
    </row>
    <row r="44" spans="1:8" s="58" customFormat="1" ht="15.75">
      <c r="A44" s="54" t="s">
        <v>146</v>
      </c>
      <c r="B44" s="147">
        <v>1943.58</v>
      </c>
      <c r="C44" s="154"/>
      <c r="D44" s="148">
        <f t="shared" si="5"/>
        <v>40443.360000000022</v>
      </c>
      <c r="E44" s="153" t="s">
        <v>164</v>
      </c>
      <c r="F44" s="157">
        <v>30</v>
      </c>
      <c r="G44" s="150">
        <v>8.25</v>
      </c>
      <c r="H44" s="148">
        <f t="shared" si="2"/>
        <v>278.04810000000015</v>
      </c>
    </row>
    <row r="45" spans="1:8" s="58" customFormat="1" ht="15.75">
      <c r="A45" s="54" t="s">
        <v>147</v>
      </c>
      <c r="B45" s="147">
        <v>1943.58</v>
      </c>
      <c r="C45" s="154"/>
      <c r="D45" s="148">
        <f>D44+B45-C45</f>
        <v>42386.940000000024</v>
      </c>
      <c r="E45" s="153" t="s">
        <v>44</v>
      </c>
      <c r="F45" s="157">
        <v>15</v>
      </c>
      <c r="G45" s="150">
        <v>8.25</v>
      </c>
      <c r="H45" s="148">
        <f t="shared" si="2"/>
        <v>145.70510625000009</v>
      </c>
    </row>
    <row r="46" spans="1:8" s="58" customFormat="1" ht="15.75">
      <c r="A46" s="54"/>
      <c r="B46" s="147"/>
      <c r="C46" s="154"/>
      <c r="D46" s="148">
        <f>D45</f>
        <v>42386.940000000024</v>
      </c>
      <c r="E46" s="153" t="s">
        <v>165</v>
      </c>
      <c r="F46" s="157">
        <v>6</v>
      </c>
      <c r="G46" s="150">
        <v>8</v>
      </c>
      <c r="H46" s="148">
        <f t="shared" si="2"/>
        <v>56.515920000000023</v>
      </c>
    </row>
    <row r="47" spans="1:8" s="58" customFormat="1" ht="15.75">
      <c r="A47" s="137"/>
      <c r="B47" s="138"/>
      <c r="C47" s="120"/>
      <c r="D47" s="136"/>
      <c r="E47" s="142"/>
      <c r="F47" s="160">
        <f>SUM(F31:F46)</f>
        <v>365</v>
      </c>
      <c r="G47" s="152"/>
      <c r="H47" s="159">
        <f>SUM(H31:H46)</f>
        <v>2572.4505284722227</v>
      </c>
    </row>
    <row r="48" spans="1:8" s="58" customFormat="1" ht="15.75">
      <c r="A48" s="137"/>
      <c r="B48" s="138"/>
      <c r="C48" s="120"/>
      <c r="D48" s="136"/>
      <c r="E48" s="142"/>
      <c r="F48" s="142"/>
      <c r="G48" s="142"/>
      <c r="H48" s="155"/>
    </row>
    <row r="49" spans="1:8" s="58" customFormat="1" ht="63">
      <c r="A49" s="145">
        <v>2012</v>
      </c>
      <c r="B49" s="146" t="s">
        <v>121</v>
      </c>
      <c r="C49" s="146" t="s">
        <v>122</v>
      </c>
      <c r="D49" s="146" t="s">
        <v>117</v>
      </c>
      <c r="E49" s="146" t="s">
        <v>118</v>
      </c>
      <c r="F49" s="146" t="s">
        <v>119</v>
      </c>
      <c r="G49" s="146" t="s">
        <v>3</v>
      </c>
      <c r="H49" s="146" t="s">
        <v>154</v>
      </c>
    </row>
    <row r="50" spans="1:8" s="58" customFormat="1" ht="15.75">
      <c r="A50" s="54"/>
      <c r="B50" s="147"/>
      <c r="C50" s="148"/>
      <c r="D50" s="148">
        <f>D46</f>
        <v>42386.940000000024</v>
      </c>
      <c r="E50" s="153" t="s">
        <v>166</v>
      </c>
      <c r="F50" s="146">
        <v>10</v>
      </c>
      <c r="G50" s="150">
        <v>8</v>
      </c>
      <c r="H50" s="148">
        <f>D50*F50*G50/100/360</f>
        <v>94.193200000000047</v>
      </c>
    </row>
    <row r="51" spans="1:8" s="58" customFormat="1" ht="15.75">
      <c r="A51" s="54" t="s">
        <v>195</v>
      </c>
      <c r="B51" s="147">
        <v>1943.58</v>
      </c>
      <c r="C51" s="148"/>
      <c r="D51" s="148">
        <f>D50+B51-C51</f>
        <v>44330.520000000026</v>
      </c>
      <c r="E51" s="149" t="s">
        <v>167</v>
      </c>
      <c r="F51" s="146">
        <v>31</v>
      </c>
      <c r="G51" s="150">
        <v>8</v>
      </c>
      <c r="H51" s="148">
        <f t="shared" ref="H51:H57" si="6">D51*F51*G51/100/360</f>
        <v>305.38802666666686</v>
      </c>
    </row>
    <row r="52" spans="1:8" s="58" customFormat="1" ht="15.75">
      <c r="A52" s="54" t="s">
        <v>196</v>
      </c>
      <c r="B52" s="147">
        <v>1943.58</v>
      </c>
      <c r="C52" s="148"/>
      <c r="D52" s="148">
        <f>D51+B52-C52</f>
        <v>46274.100000000028</v>
      </c>
      <c r="E52" s="149" t="s">
        <v>169</v>
      </c>
      <c r="F52" s="146">
        <v>28</v>
      </c>
      <c r="G52" s="150">
        <v>8</v>
      </c>
      <c r="H52" s="148">
        <f t="shared" si="6"/>
        <v>287.92773333333349</v>
      </c>
    </row>
    <row r="53" spans="1:8" s="58" customFormat="1" ht="15.75">
      <c r="A53" s="54" t="s">
        <v>197</v>
      </c>
      <c r="B53" s="147">
        <v>1943.58</v>
      </c>
      <c r="C53" s="148"/>
      <c r="D53" s="148">
        <f t="shared" ref="D53:D63" si="7">D52+B53-C53</f>
        <v>48217.680000000029</v>
      </c>
      <c r="E53" s="149" t="s">
        <v>168</v>
      </c>
      <c r="F53" s="146">
        <v>31</v>
      </c>
      <c r="G53" s="150">
        <v>8</v>
      </c>
      <c r="H53" s="148">
        <f t="shared" si="6"/>
        <v>332.16624000000024</v>
      </c>
    </row>
    <row r="54" spans="1:8" s="58" customFormat="1" ht="15.75">
      <c r="A54" s="54" t="s">
        <v>198</v>
      </c>
      <c r="B54" s="147">
        <v>1943.58</v>
      </c>
      <c r="C54" s="148"/>
      <c r="D54" s="148">
        <f t="shared" si="7"/>
        <v>50161.260000000031</v>
      </c>
      <c r="E54" s="149" t="s">
        <v>170</v>
      </c>
      <c r="F54" s="156">
        <v>30</v>
      </c>
      <c r="G54" s="150">
        <v>8</v>
      </c>
      <c r="H54" s="148">
        <f t="shared" si="6"/>
        <v>334.4084000000002</v>
      </c>
    </row>
    <row r="55" spans="1:8" s="58" customFormat="1" ht="15.75">
      <c r="A55" s="54" t="s">
        <v>176</v>
      </c>
      <c r="B55" s="147">
        <v>1943.58</v>
      </c>
      <c r="C55" s="148"/>
      <c r="D55" s="148">
        <f t="shared" si="7"/>
        <v>52104.840000000033</v>
      </c>
      <c r="E55" s="152" t="s">
        <v>171</v>
      </c>
      <c r="F55" s="156">
        <v>31</v>
      </c>
      <c r="G55" s="150">
        <v>8</v>
      </c>
      <c r="H55" s="148">
        <f t="shared" si="6"/>
        <v>358.94445333333357</v>
      </c>
    </row>
    <row r="56" spans="1:8" s="58" customFormat="1" ht="15.75">
      <c r="A56" s="54" t="s">
        <v>177</v>
      </c>
      <c r="B56" s="147">
        <v>1943.58</v>
      </c>
      <c r="C56" s="148"/>
      <c r="D56" s="148">
        <f t="shared" si="7"/>
        <v>54048.420000000035</v>
      </c>
      <c r="E56" s="153" t="s">
        <v>172</v>
      </c>
      <c r="F56" s="157">
        <v>30</v>
      </c>
      <c r="G56" s="150">
        <v>8</v>
      </c>
      <c r="H56" s="148">
        <f t="shared" si="6"/>
        <v>360.32280000000026</v>
      </c>
    </row>
    <row r="57" spans="1:8" s="58" customFormat="1" ht="15.75">
      <c r="A57" s="54" t="s">
        <v>178</v>
      </c>
      <c r="B57" s="147">
        <v>1943.58</v>
      </c>
      <c r="C57" s="154"/>
      <c r="D57" s="148">
        <f t="shared" si="7"/>
        <v>55992.000000000036</v>
      </c>
      <c r="E57" s="153" t="s">
        <v>173</v>
      </c>
      <c r="F57" s="157">
        <v>31</v>
      </c>
      <c r="G57" s="150">
        <v>8</v>
      </c>
      <c r="H57" s="148">
        <f t="shared" si="6"/>
        <v>385.7226666666669</v>
      </c>
    </row>
    <row r="58" spans="1:8" s="58" customFormat="1" ht="15.75">
      <c r="A58" s="54" t="s">
        <v>179</v>
      </c>
      <c r="B58" s="147">
        <v>1943.58</v>
      </c>
      <c r="C58" s="154"/>
      <c r="D58" s="148">
        <f t="shared" si="7"/>
        <v>57935.580000000038</v>
      </c>
      <c r="E58" s="153" t="s">
        <v>174</v>
      </c>
      <c r="F58" s="157">
        <v>31</v>
      </c>
      <c r="G58" s="150">
        <v>8</v>
      </c>
      <c r="H58" s="148">
        <f>D58*F58*G58/100/360</f>
        <v>399.11177333333359</v>
      </c>
    </row>
    <row r="59" spans="1:8" s="58" customFormat="1" ht="15.75">
      <c r="A59" s="54" t="s">
        <v>180</v>
      </c>
      <c r="B59" s="147">
        <v>1943.58</v>
      </c>
      <c r="C59" s="154"/>
      <c r="D59" s="148">
        <f>D58+B59-C59</f>
        <v>59879.16000000004</v>
      </c>
      <c r="E59" s="153" t="s">
        <v>62</v>
      </c>
      <c r="F59" s="157">
        <v>3</v>
      </c>
      <c r="G59" s="150">
        <v>8</v>
      </c>
      <c r="H59" s="148">
        <f>D59*F59*G59/100/360</f>
        <v>39.919440000000023</v>
      </c>
    </row>
    <row r="60" spans="1:8" s="58" customFormat="1" ht="15.75">
      <c r="A60" s="54"/>
      <c r="B60" s="147"/>
      <c r="C60" s="154"/>
      <c r="D60" s="148">
        <f>D59</f>
        <v>59879.16000000004</v>
      </c>
      <c r="E60" s="153" t="s">
        <v>175</v>
      </c>
      <c r="F60" s="157">
        <v>27</v>
      </c>
      <c r="G60" s="150">
        <v>8.25</v>
      </c>
      <c r="H60" s="148">
        <f t="shared" ref="H60:H63" si="8">D60*F60*G60/100/360</f>
        <v>370.50230250000021</v>
      </c>
    </row>
    <row r="61" spans="1:8" s="58" customFormat="1" ht="15.75">
      <c r="A61" s="54" t="s">
        <v>183</v>
      </c>
      <c r="B61" s="147">
        <v>1943.58</v>
      </c>
      <c r="C61" s="154"/>
      <c r="D61" s="148">
        <f t="shared" si="7"/>
        <v>61822.740000000042</v>
      </c>
      <c r="E61" s="153" t="s">
        <v>199</v>
      </c>
      <c r="F61" s="157">
        <v>31</v>
      </c>
      <c r="G61" s="150">
        <v>8.25</v>
      </c>
      <c r="H61" s="148">
        <f t="shared" si="8"/>
        <v>439.19904875000026</v>
      </c>
    </row>
    <row r="62" spans="1:8" s="58" customFormat="1" ht="15.75">
      <c r="A62" s="54" t="s">
        <v>181</v>
      </c>
      <c r="B62" s="147">
        <v>1943.58</v>
      </c>
      <c r="C62" s="154"/>
      <c r="D62" s="148">
        <f t="shared" si="7"/>
        <v>63766.320000000043</v>
      </c>
      <c r="E62" s="153" t="s">
        <v>200</v>
      </c>
      <c r="F62" s="157">
        <v>30</v>
      </c>
      <c r="G62" s="150">
        <v>8.25</v>
      </c>
      <c r="H62" s="148">
        <f t="shared" si="8"/>
        <v>438.39345000000031</v>
      </c>
    </row>
    <row r="63" spans="1:8" s="58" customFormat="1" ht="15.75">
      <c r="A63" s="54" t="s">
        <v>182</v>
      </c>
      <c r="B63" s="147">
        <v>1943.58</v>
      </c>
      <c r="C63" s="154"/>
      <c r="D63" s="148">
        <f t="shared" si="7"/>
        <v>65709.900000000038</v>
      </c>
      <c r="E63" s="153" t="s">
        <v>201</v>
      </c>
      <c r="F63" s="157">
        <v>21</v>
      </c>
      <c r="G63" s="150">
        <v>8.25</v>
      </c>
      <c r="H63" s="148">
        <f t="shared" si="8"/>
        <v>316.22889375000017</v>
      </c>
    </row>
    <row r="64" spans="1:8" s="58" customFormat="1" ht="15.75">
      <c r="A64" s="137"/>
      <c r="B64" s="138"/>
      <c r="C64" s="120"/>
      <c r="D64" s="136"/>
      <c r="E64" s="142"/>
      <c r="F64" s="160">
        <f>SUM(F50:F63)</f>
        <v>365</v>
      </c>
      <c r="G64" s="142"/>
      <c r="H64" s="159">
        <f>SUM(H50:H63)</f>
        <v>4462.4284283333354</v>
      </c>
    </row>
    <row r="65" spans="1:8" s="58" customFormat="1" ht="15.75">
      <c r="A65" s="137"/>
      <c r="B65" s="138"/>
      <c r="C65" s="120"/>
      <c r="D65" s="136"/>
      <c r="E65" s="142"/>
      <c r="F65" s="142"/>
      <c r="G65" s="142"/>
      <c r="H65" s="155"/>
    </row>
    <row r="66" spans="1:8" s="58" customFormat="1" ht="63">
      <c r="A66" s="145">
        <v>2013</v>
      </c>
      <c r="B66" s="146" t="s">
        <v>121</v>
      </c>
      <c r="C66" s="146" t="s">
        <v>122</v>
      </c>
      <c r="D66" s="146" t="s">
        <v>117</v>
      </c>
      <c r="E66" s="146" t="s">
        <v>118</v>
      </c>
      <c r="F66" s="146" t="s">
        <v>119</v>
      </c>
      <c r="G66" s="146" t="s">
        <v>3</v>
      </c>
      <c r="H66" s="146" t="s">
        <v>154</v>
      </c>
    </row>
    <row r="67" spans="1:8" s="58" customFormat="1" ht="15.75">
      <c r="A67" s="54"/>
      <c r="B67" s="147"/>
      <c r="C67" s="148"/>
      <c r="D67" s="148">
        <f>D63</f>
        <v>65709.900000000038</v>
      </c>
      <c r="E67" s="153" t="s">
        <v>202</v>
      </c>
      <c r="F67" s="146">
        <v>10</v>
      </c>
      <c r="G67" s="150">
        <v>8.25</v>
      </c>
      <c r="H67" s="148">
        <f>D67*F67*G67/100/360</f>
        <v>150.58518750000007</v>
      </c>
    </row>
    <row r="68" spans="1:8" s="58" customFormat="1" ht="15.75">
      <c r="A68" s="54" t="s">
        <v>191</v>
      </c>
      <c r="B68" s="147">
        <v>1943.58</v>
      </c>
      <c r="C68" s="148"/>
      <c r="D68" s="148">
        <f>D67+B68-C68</f>
        <v>67653.48000000004</v>
      </c>
      <c r="E68" s="149" t="s">
        <v>203</v>
      </c>
      <c r="F68" s="146">
        <v>31</v>
      </c>
      <c r="G68" s="150">
        <v>8.25</v>
      </c>
      <c r="H68" s="148">
        <f t="shared" ref="H68:H74" si="9">D68*F68*G68/100/360</f>
        <v>480.62159750000023</v>
      </c>
    </row>
    <row r="69" spans="1:8" s="58" customFormat="1" ht="15.75">
      <c r="A69" s="54" t="s">
        <v>192</v>
      </c>
      <c r="B69" s="147">
        <v>1981.15</v>
      </c>
      <c r="C69" s="148"/>
      <c r="D69" s="148">
        <f>D68+B69-C69</f>
        <v>69634.630000000034</v>
      </c>
      <c r="E69" s="149" t="s">
        <v>204</v>
      </c>
      <c r="F69" s="146">
        <v>28</v>
      </c>
      <c r="G69" s="150">
        <v>8.25</v>
      </c>
      <c r="H69" s="148">
        <f t="shared" si="9"/>
        <v>446.82220916666694</v>
      </c>
    </row>
    <row r="70" spans="1:8" s="58" customFormat="1" ht="15.75">
      <c r="A70" s="54" t="s">
        <v>193</v>
      </c>
      <c r="B70" s="147">
        <v>1981.15</v>
      </c>
      <c r="C70" s="148"/>
      <c r="D70" s="148">
        <f t="shared" ref="D70:D75" si="10">D69+B70-C70</f>
        <v>71615.780000000028</v>
      </c>
      <c r="E70" s="149" t="s">
        <v>205</v>
      </c>
      <c r="F70" s="146">
        <v>31</v>
      </c>
      <c r="G70" s="150">
        <v>8.25</v>
      </c>
      <c r="H70" s="148">
        <f t="shared" si="9"/>
        <v>508.77043708333349</v>
      </c>
    </row>
    <row r="71" spans="1:8" s="58" customFormat="1" ht="15.75">
      <c r="A71" s="54" t="s">
        <v>194</v>
      </c>
      <c r="B71" s="147">
        <v>1981.15</v>
      </c>
      <c r="C71" s="148"/>
      <c r="D71" s="148">
        <f t="shared" si="10"/>
        <v>73596.930000000022</v>
      </c>
      <c r="E71" s="149" t="s">
        <v>206</v>
      </c>
      <c r="F71" s="156">
        <v>30</v>
      </c>
      <c r="G71" s="150">
        <v>8.25</v>
      </c>
      <c r="H71" s="148">
        <f t="shared" si="9"/>
        <v>505.97889375000022</v>
      </c>
    </row>
    <row r="72" spans="1:8" s="58" customFormat="1" ht="15.75">
      <c r="A72" s="54" t="s">
        <v>184</v>
      </c>
      <c r="B72" s="147">
        <v>1981.15</v>
      </c>
      <c r="C72" s="148"/>
      <c r="D72" s="148">
        <f t="shared" si="10"/>
        <v>75578.080000000016</v>
      </c>
      <c r="E72" s="152" t="s">
        <v>207</v>
      </c>
      <c r="F72" s="156">
        <v>31</v>
      </c>
      <c r="G72" s="150">
        <v>8.25</v>
      </c>
      <c r="H72" s="148">
        <f t="shared" si="9"/>
        <v>536.91927666666675</v>
      </c>
    </row>
    <row r="73" spans="1:8" s="58" customFormat="1" ht="15.75">
      <c r="A73" s="54" t="s">
        <v>185</v>
      </c>
      <c r="B73" s="147">
        <v>1981.15</v>
      </c>
      <c r="C73" s="148"/>
      <c r="D73" s="148">
        <f t="shared" si="10"/>
        <v>77559.23000000001</v>
      </c>
      <c r="E73" s="153" t="s">
        <v>208</v>
      </c>
      <c r="F73" s="157">
        <v>30</v>
      </c>
      <c r="G73" s="150">
        <v>8.25</v>
      </c>
      <c r="H73" s="148">
        <f t="shared" si="9"/>
        <v>533.21970625000017</v>
      </c>
    </row>
    <row r="74" spans="1:8" s="58" customFormat="1" ht="15.75">
      <c r="A74" s="54" t="s">
        <v>186</v>
      </c>
      <c r="B74" s="147">
        <v>1981.15</v>
      </c>
      <c r="C74" s="154"/>
      <c r="D74" s="148">
        <f t="shared" si="10"/>
        <v>79540.38</v>
      </c>
      <c r="E74" s="153" t="s">
        <v>209</v>
      </c>
      <c r="F74" s="157">
        <v>31</v>
      </c>
      <c r="G74" s="150">
        <v>8.25</v>
      </c>
      <c r="H74" s="148">
        <f t="shared" si="9"/>
        <v>565.06811625</v>
      </c>
    </row>
    <row r="75" spans="1:8" s="58" customFormat="1" ht="15.75">
      <c r="A75" s="54" t="s">
        <v>187</v>
      </c>
      <c r="B75" s="147">
        <v>1981.15</v>
      </c>
      <c r="C75" s="154"/>
      <c r="D75" s="148">
        <f t="shared" si="10"/>
        <v>81521.53</v>
      </c>
      <c r="E75" s="153" t="s">
        <v>210</v>
      </c>
      <c r="F75" s="157">
        <v>31</v>
      </c>
      <c r="G75" s="150">
        <v>8.25</v>
      </c>
      <c r="H75" s="148">
        <f>D75*F75*G75/100/360</f>
        <v>579.14253604166674</v>
      </c>
    </row>
    <row r="76" spans="1:8" s="58" customFormat="1" ht="15.75">
      <c r="A76" s="54" t="s">
        <v>188</v>
      </c>
      <c r="B76" s="147">
        <v>1981.15</v>
      </c>
      <c r="C76" s="154"/>
      <c r="D76" s="148">
        <f>D75+B76-C76</f>
        <v>83502.679999999993</v>
      </c>
      <c r="E76" s="153" t="s">
        <v>213</v>
      </c>
      <c r="F76" s="157">
        <v>30</v>
      </c>
      <c r="G76" s="150">
        <v>8.25</v>
      </c>
      <c r="H76" s="148">
        <f>D76*F76*G76/100/360</f>
        <v>574.08092499999998</v>
      </c>
    </row>
    <row r="77" spans="1:8" s="58" customFormat="1" ht="15.75">
      <c r="A77" s="54" t="s">
        <v>189</v>
      </c>
      <c r="B77" s="147">
        <v>1981.15</v>
      </c>
      <c r="C77" s="154"/>
      <c r="D77" s="148">
        <f t="shared" ref="D77:D79" si="11">D76+B77-C77</f>
        <v>85483.829999999987</v>
      </c>
      <c r="E77" s="153" t="s">
        <v>247</v>
      </c>
      <c r="F77" s="157">
        <v>31</v>
      </c>
      <c r="G77" s="150">
        <v>8.25</v>
      </c>
      <c r="H77" s="148">
        <f t="shared" ref="H77:H79" si="12">D77*F77*G77/100/360</f>
        <v>607.291375625</v>
      </c>
    </row>
    <row r="78" spans="1:8" s="58" customFormat="1" ht="15.75">
      <c r="A78" s="54" t="s">
        <v>190</v>
      </c>
      <c r="B78" s="147">
        <v>1981.15</v>
      </c>
      <c r="C78" s="154"/>
      <c r="D78" s="148">
        <f t="shared" si="11"/>
        <v>87464.979999999981</v>
      </c>
      <c r="E78" s="153" t="s">
        <v>212</v>
      </c>
      <c r="F78" s="157">
        <v>30</v>
      </c>
      <c r="G78" s="150">
        <v>8.25</v>
      </c>
      <c r="H78" s="148">
        <f t="shared" si="12"/>
        <v>601.32173749999993</v>
      </c>
    </row>
    <row r="79" spans="1:8" s="58" customFormat="1" ht="15.75">
      <c r="A79" s="54" t="s">
        <v>214</v>
      </c>
      <c r="B79" s="147">
        <v>1981.15</v>
      </c>
      <c r="C79" s="154"/>
      <c r="D79" s="148">
        <f t="shared" si="11"/>
        <v>89446.129999999976</v>
      </c>
      <c r="E79" s="153" t="s">
        <v>211</v>
      </c>
      <c r="F79" s="157">
        <v>21</v>
      </c>
      <c r="G79" s="150">
        <v>8.25</v>
      </c>
      <c r="H79" s="148">
        <f t="shared" si="12"/>
        <v>430.45950062499986</v>
      </c>
    </row>
    <row r="80" spans="1:8" s="58" customFormat="1" ht="15.75">
      <c r="A80" s="137"/>
      <c r="B80" s="138"/>
      <c r="C80" s="120"/>
      <c r="D80" s="136"/>
      <c r="E80" s="142"/>
      <c r="F80" s="160">
        <f>SUM(F67:F79)</f>
        <v>365</v>
      </c>
      <c r="G80" s="142"/>
      <c r="H80" s="159">
        <f>SUM(H67:H79)</f>
        <v>6520.2814989583349</v>
      </c>
    </row>
    <row r="81" spans="1:8" s="58" customFormat="1" ht="15.75">
      <c r="A81" s="137"/>
      <c r="B81" s="138"/>
      <c r="C81" s="120"/>
      <c r="D81" s="136"/>
      <c r="E81" s="142"/>
      <c r="F81" s="142"/>
      <c r="G81" s="142"/>
      <c r="H81" s="155"/>
    </row>
    <row r="82" spans="1:8" s="58" customFormat="1" ht="63">
      <c r="A82" s="145">
        <v>2014</v>
      </c>
      <c r="B82" s="146" t="s">
        <v>121</v>
      </c>
      <c r="C82" s="146" t="s">
        <v>122</v>
      </c>
      <c r="D82" s="146" t="s">
        <v>117</v>
      </c>
      <c r="E82" s="146" t="s">
        <v>118</v>
      </c>
      <c r="F82" s="146" t="s">
        <v>119</v>
      </c>
      <c r="G82" s="146" t="s">
        <v>3</v>
      </c>
      <c r="H82" s="146" t="s">
        <v>154</v>
      </c>
    </row>
    <row r="83" spans="1:8" s="58" customFormat="1" ht="15.75">
      <c r="A83" s="54"/>
      <c r="B83" s="147"/>
      <c r="C83" s="148"/>
      <c r="D83" s="148">
        <f>D79</f>
        <v>89446.129999999976</v>
      </c>
      <c r="E83" s="153" t="s">
        <v>227</v>
      </c>
      <c r="F83" s="146">
        <v>10</v>
      </c>
      <c r="G83" s="150">
        <v>8.25</v>
      </c>
      <c r="H83" s="148">
        <f>D83*F83*G83/100/360</f>
        <v>204.98071458333328</v>
      </c>
    </row>
    <row r="84" spans="1:8" s="58" customFormat="1" ht="15.75">
      <c r="A84" s="54" t="s">
        <v>226</v>
      </c>
      <c r="B84" s="147">
        <v>1981.15</v>
      </c>
      <c r="C84" s="148"/>
      <c r="D84" s="148">
        <f>D83+B84-C84</f>
        <v>91427.27999999997</v>
      </c>
      <c r="E84" s="149" t="s">
        <v>228</v>
      </c>
      <c r="F84" s="146">
        <v>31</v>
      </c>
      <c r="G84" s="150">
        <v>8.25</v>
      </c>
      <c r="H84" s="148">
        <f t="shared" ref="H84:H90" si="13">D84*F84*G84/100/360</f>
        <v>649.51463499999977</v>
      </c>
    </row>
    <row r="85" spans="1:8" s="58" customFormat="1" ht="15.75">
      <c r="A85" s="54" t="s">
        <v>215</v>
      </c>
      <c r="B85" s="147">
        <v>2121.7600000000002</v>
      </c>
      <c r="C85" s="148"/>
      <c r="D85" s="148">
        <f>D84+B85-C85</f>
        <v>93549.039999999964</v>
      </c>
      <c r="E85" s="149" t="s">
        <v>229</v>
      </c>
      <c r="F85" s="146">
        <v>28</v>
      </c>
      <c r="G85" s="150">
        <v>8.25</v>
      </c>
      <c r="H85" s="148">
        <f t="shared" si="13"/>
        <v>600.27300666666645</v>
      </c>
    </row>
    <row r="86" spans="1:8" s="58" customFormat="1" ht="15.75">
      <c r="A86" s="54" t="s">
        <v>216</v>
      </c>
      <c r="B86" s="147">
        <v>2121.7600000000002</v>
      </c>
      <c r="C86" s="148"/>
      <c r="D86" s="148">
        <f t="shared" ref="D86:D91" si="14">D85+B86-C86</f>
        <v>95670.799999999959</v>
      </c>
      <c r="E86" s="149" t="s">
        <v>230</v>
      </c>
      <c r="F86" s="146">
        <v>31</v>
      </c>
      <c r="G86" s="150">
        <v>8.25</v>
      </c>
      <c r="H86" s="148">
        <f t="shared" si="13"/>
        <v>679.66130833333307</v>
      </c>
    </row>
    <row r="87" spans="1:8" s="58" customFormat="1" ht="15.75">
      <c r="A87" s="54" t="s">
        <v>217</v>
      </c>
      <c r="B87" s="147">
        <v>2121.7600000000002</v>
      </c>
      <c r="C87" s="148"/>
      <c r="D87" s="148">
        <f t="shared" si="14"/>
        <v>97792.559999999954</v>
      </c>
      <c r="E87" s="149" t="s">
        <v>231</v>
      </c>
      <c r="F87" s="156">
        <v>30</v>
      </c>
      <c r="G87" s="150">
        <v>8.25</v>
      </c>
      <c r="H87" s="148">
        <f t="shared" si="13"/>
        <v>672.32384999999965</v>
      </c>
    </row>
    <row r="88" spans="1:8" s="58" customFormat="1" ht="15.75">
      <c r="A88" s="54" t="s">
        <v>218</v>
      </c>
      <c r="B88" s="147">
        <v>2121.7600000000002</v>
      </c>
      <c r="C88" s="148"/>
      <c r="D88" s="148">
        <f t="shared" si="14"/>
        <v>99914.319999999949</v>
      </c>
      <c r="E88" s="152" t="s">
        <v>232</v>
      </c>
      <c r="F88" s="156">
        <v>31</v>
      </c>
      <c r="G88" s="150">
        <v>8.25</v>
      </c>
      <c r="H88" s="148">
        <f t="shared" si="13"/>
        <v>709.80798166666636</v>
      </c>
    </row>
    <row r="89" spans="1:8" s="58" customFormat="1" ht="15.75">
      <c r="A89" s="54" t="s">
        <v>219</v>
      </c>
      <c r="B89" s="147">
        <v>2121.7600000000002</v>
      </c>
      <c r="C89" s="148"/>
      <c r="D89" s="148">
        <f t="shared" si="14"/>
        <v>102036.07999999994</v>
      </c>
      <c r="E89" s="153" t="s">
        <v>233</v>
      </c>
      <c r="F89" s="157">
        <v>30</v>
      </c>
      <c r="G89" s="150">
        <v>8.25</v>
      </c>
      <c r="H89" s="148">
        <f t="shared" si="13"/>
        <v>701.49804999999969</v>
      </c>
    </row>
    <row r="90" spans="1:8" s="58" customFormat="1" ht="15.75">
      <c r="A90" s="54" t="s">
        <v>220</v>
      </c>
      <c r="B90" s="147">
        <v>2121.7600000000002</v>
      </c>
      <c r="C90" s="154"/>
      <c r="D90" s="148">
        <f t="shared" si="14"/>
        <v>104157.83999999994</v>
      </c>
      <c r="E90" s="153" t="s">
        <v>234</v>
      </c>
      <c r="F90" s="157">
        <v>31</v>
      </c>
      <c r="G90" s="150">
        <v>8.25</v>
      </c>
      <c r="H90" s="148">
        <f t="shared" si="13"/>
        <v>739.95465499999955</v>
      </c>
    </row>
    <row r="91" spans="1:8" s="58" customFormat="1" ht="15.75">
      <c r="A91" s="54" t="s">
        <v>221</v>
      </c>
      <c r="B91" s="147">
        <v>2121.7600000000002</v>
      </c>
      <c r="C91" s="154"/>
      <c r="D91" s="148">
        <f t="shared" si="14"/>
        <v>106279.59999999993</v>
      </c>
      <c r="E91" s="153" t="s">
        <v>235</v>
      </c>
      <c r="F91" s="157">
        <v>31</v>
      </c>
      <c r="G91" s="150">
        <v>8.25</v>
      </c>
      <c r="H91" s="148">
        <f>D91*F91*G91/100/360</f>
        <v>755.02799166666614</v>
      </c>
    </row>
    <row r="92" spans="1:8" s="58" customFormat="1" ht="15.75">
      <c r="A92" s="54" t="s">
        <v>222</v>
      </c>
      <c r="B92" s="147">
        <v>2121.7600000000002</v>
      </c>
      <c r="C92" s="154"/>
      <c r="D92" s="148">
        <f>D91+B92-C92</f>
        <v>108401.35999999993</v>
      </c>
      <c r="E92" s="153" t="s">
        <v>236</v>
      </c>
      <c r="F92" s="157">
        <v>30</v>
      </c>
      <c r="G92" s="150">
        <v>8.25</v>
      </c>
      <c r="H92" s="148">
        <f>D92*F92*G92/100/360</f>
        <v>745.25934999999947</v>
      </c>
    </row>
    <row r="93" spans="1:8" s="58" customFormat="1" ht="15.75">
      <c r="A93" s="54" t="s">
        <v>223</v>
      </c>
      <c r="B93" s="147">
        <v>2121.7600000000002</v>
      </c>
      <c r="C93" s="154"/>
      <c r="D93" s="148">
        <f t="shared" ref="D93:D95" si="15">D92+B93-C93</f>
        <v>110523.11999999992</v>
      </c>
      <c r="E93" s="153" t="s">
        <v>246</v>
      </c>
      <c r="F93" s="157">
        <v>31</v>
      </c>
      <c r="G93" s="150">
        <v>8.25</v>
      </c>
      <c r="H93" s="148">
        <f t="shared" ref="H93:H95" si="16">D93*F93*G93/100/360</f>
        <v>785.17466499999944</v>
      </c>
    </row>
    <row r="94" spans="1:8" s="58" customFormat="1" ht="15.75">
      <c r="A94" s="54" t="s">
        <v>224</v>
      </c>
      <c r="B94" s="147">
        <v>2121.7600000000002</v>
      </c>
      <c r="C94" s="154"/>
      <c r="D94" s="148">
        <f t="shared" si="15"/>
        <v>112644.87999999992</v>
      </c>
      <c r="E94" s="153" t="s">
        <v>237</v>
      </c>
      <c r="F94" s="157">
        <v>30</v>
      </c>
      <c r="G94" s="150">
        <v>8.25</v>
      </c>
      <c r="H94" s="148">
        <f t="shared" si="16"/>
        <v>774.43354999999951</v>
      </c>
    </row>
    <row r="95" spans="1:8" s="58" customFormat="1" ht="15.75">
      <c r="A95" s="54" t="s">
        <v>225</v>
      </c>
      <c r="B95" s="147">
        <v>2121.7600000000002</v>
      </c>
      <c r="C95" s="154"/>
      <c r="D95" s="148">
        <f t="shared" si="15"/>
        <v>114766.63999999991</v>
      </c>
      <c r="E95" s="153" t="s">
        <v>238</v>
      </c>
      <c r="F95" s="157">
        <v>21</v>
      </c>
      <c r="G95" s="150">
        <v>8.25</v>
      </c>
      <c r="H95" s="148">
        <f t="shared" si="16"/>
        <v>552.31445499999961</v>
      </c>
    </row>
    <row r="96" spans="1:8" s="58" customFormat="1" ht="15.75">
      <c r="A96" s="137"/>
      <c r="B96" s="138"/>
      <c r="C96" s="120"/>
      <c r="D96" s="136"/>
      <c r="E96" s="142"/>
      <c r="F96" s="160">
        <f>SUM(F83:F95)</f>
        <v>365</v>
      </c>
      <c r="G96" s="142"/>
      <c r="H96" s="159">
        <f>SUM(H83:H95)</f>
        <v>8570.2242129166625</v>
      </c>
    </row>
    <row r="97" spans="1:8" s="58" customFormat="1" ht="15.75">
      <c r="A97" s="137"/>
      <c r="B97" s="138"/>
      <c r="C97" s="120"/>
      <c r="D97" s="136"/>
      <c r="E97" s="142"/>
      <c r="F97" s="142"/>
      <c r="G97" s="142"/>
      <c r="H97" s="155"/>
    </row>
  </sheetData>
  <mergeCells count="2">
    <mergeCell ref="A1:H1"/>
    <mergeCell ref="A2:H2"/>
  </mergeCells>
  <pageMargins left="0" right="0" top="0" bottom="0" header="0" footer="0"/>
  <pageSetup paperSize="9" scale="72" orientation="portrait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Пени</vt:lpstr>
      <vt:lpstr>Пени (2)</vt:lpstr>
      <vt:lpstr>Пени (3)</vt:lpstr>
      <vt:lpstr>Чукин</vt:lpstr>
      <vt:lpstr>Ставка реф.</vt:lpstr>
      <vt:lpstr>Чукин 2010-2014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2015-03-11T22:57:12Z</cp:lastPrinted>
  <dcterms:created xsi:type="dcterms:W3CDTF">2014-04-23T15:16:07Z</dcterms:created>
  <dcterms:modified xsi:type="dcterms:W3CDTF">2015-10-16T14:37:17Z</dcterms:modified>
</cp:coreProperties>
</file>